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mc:AlternateContent xmlns:mc="http://schemas.openxmlformats.org/markup-compatibility/2006">
    <mc:Choice Requires="x15">
      <x15ac:absPath xmlns:x15ac="http://schemas.microsoft.com/office/spreadsheetml/2010/11/ac" url="/Users/euks/Downloads/"/>
    </mc:Choice>
  </mc:AlternateContent>
  <xr:revisionPtr revIDLastSave="0" documentId="13_ncr:1_{05A13C82-5F49-2C4D-ADEC-295FC4AC34A6}" xr6:coauthVersionLast="47" xr6:coauthVersionMax="47" xr10:uidLastSave="{00000000-0000-0000-0000-000000000000}"/>
  <bookViews>
    <workbookView xWindow="0" yWindow="600" windowWidth="44800" windowHeight="22720" tabRatio="500" xr2:uid="{00000000-000D-0000-FFFF-FFFF00000000}"/>
  </bookViews>
  <sheets>
    <sheet name="UO UNISANNIO"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92" i="1" l="1"/>
  <c r="B92" i="1"/>
  <c r="E92" i="1"/>
  <c r="D92" i="1"/>
  <c r="F70" i="1"/>
  <c r="F69" i="1"/>
  <c r="F68" i="1"/>
  <c r="F67" i="1"/>
  <c r="F66" i="1"/>
  <c r="F65" i="1"/>
  <c r="F64" i="1"/>
  <c r="F63" i="1"/>
  <c r="E96" i="1"/>
  <c r="B96" i="1"/>
  <c r="C96" i="1"/>
  <c r="E94" i="1" l="1"/>
  <c r="F94" i="1" s="1"/>
  <c r="D96" i="1"/>
  <c r="E54" i="1"/>
  <c r="E55" i="1"/>
  <c r="E56" i="1"/>
  <c r="E53" i="1"/>
  <c r="C89" i="1"/>
  <c r="D89" i="1" s="1"/>
  <c r="F85" i="1"/>
  <c r="E85" i="1"/>
  <c r="D85" i="1"/>
  <c r="C85" i="1"/>
  <c r="F84" i="1"/>
  <c r="E84" i="1"/>
  <c r="D84" i="1"/>
  <c r="C84" i="1"/>
  <c r="G85" i="1" l="1"/>
  <c r="E98" i="1"/>
  <c r="F98" i="1" s="1"/>
  <c r="E57" i="1"/>
  <c r="G84" i="1"/>
  <c r="F62" i="1"/>
  <c r="F71" i="1" l="1"/>
  <c r="B71" i="1"/>
  <c r="B12" i="1"/>
  <c r="C49" i="1"/>
  <c r="E49" i="1" s="1"/>
  <c r="C48" i="1"/>
  <c r="E48" i="1" s="1"/>
  <c r="C47" i="1"/>
  <c r="E47" i="1" s="1"/>
  <c r="C46" i="1"/>
  <c r="E46" i="1" s="1"/>
  <c r="C45" i="1"/>
  <c r="E45" i="1" s="1"/>
  <c r="C44" i="1"/>
  <c r="E44" i="1" s="1"/>
  <c r="B14" i="1" l="1"/>
  <c r="E50" i="1"/>
  <c r="B11" i="1" s="1"/>
  <c r="B13" i="1" l="1"/>
  <c r="B17" i="1" s="1"/>
  <c r="C8" i="1" l="1"/>
  <c r="C7" i="1" s="1"/>
</calcChain>
</file>

<file path=xl/sharedStrings.xml><?xml version="1.0" encoding="utf-8"?>
<sst xmlns="http://schemas.openxmlformats.org/spreadsheetml/2006/main" count="92" uniqueCount="78">
  <si>
    <t>Titolo del progetto/Acronimo</t>
  </si>
  <si>
    <t>Nome</t>
  </si>
  <si>
    <t>Cognome</t>
  </si>
  <si>
    <t>Dipartimento</t>
  </si>
  <si>
    <t>Finanziamento richiesto al MUR</t>
  </si>
  <si>
    <t>Voci di spesa </t>
  </si>
  <si>
    <t>Importo</t>
  </si>
  <si>
    <t>Note</t>
  </si>
  <si>
    <t>Voce A.1
Personale strutturato</t>
  </si>
  <si>
    <t>Voce A.2.1
Costo dei contratti del personale non dipendente da reclutare appositamente</t>
  </si>
  <si>
    <t>Voce B
Spese generali (45% delle spese di personale A.1+A2.1)</t>
  </si>
  <si>
    <t>Pari al 45% forfettario del totale delle voci relative al personale (A.1+A.2.1)</t>
  </si>
  <si>
    <t>Voce C
Attrezzature, strumentazioni e prodotti software</t>
  </si>
  <si>
    <t>Inserire il costo imputabile al progetto utilizzando la tabella "Calcolo costi di ammortamento" (vedi sotto)</t>
  </si>
  <si>
    <t xml:space="preserve">Voce D
Servizi di consulenza e simili - Diritti di licenza, know-how e brevetti </t>
  </si>
  <si>
    <t>Voce E
Altri costi di esercizio (materiali - missioni all'estero, organizzazione e partecipazione convegni e congressi - pubblicazioni scientifiche - open access e open data)</t>
  </si>
  <si>
    <t>TOTALE</t>
  </si>
  <si>
    <t>Dipartimento di Diritto, Economia, Management e Metodi Quantitativi (DEMM)</t>
  </si>
  <si>
    <t>Dipartimento di Ingegneria (DING)</t>
  </si>
  <si>
    <t>Dipartimento di Scienze e Tecnologie (DST)</t>
  </si>
  <si>
    <t>Costi del Personale</t>
  </si>
  <si>
    <t>Costi del Personale strutturato</t>
  </si>
  <si>
    <t>NOMINATIVO</t>
  </si>
  <si>
    <t>Costo Orario</t>
  </si>
  <si>
    <t>Ore da imputare al progetto</t>
  </si>
  <si>
    <t>Importo a cofinanziamento</t>
  </si>
  <si>
    <t>A1 - Personale Dipendente (Professori e Ricercatori UNISANNIO)</t>
  </si>
  <si>
    <t>A 2.1 Nuovi contratti relativi a personale appositamente da reclutare</t>
  </si>
  <si>
    <t>n. di contratti</t>
  </si>
  <si>
    <t>numero mesi di impegno sul progetto</t>
  </si>
  <si>
    <t>Borsa di Dottorato</t>
  </si>
  <si>
    <t>Contratto di Ricerca</t>
  </si>
  <si>
    <t>Incarico post-doc</t>
  </si>
  <si>
    <t>Incarico di ricerca</t>
  </si>
  <si>
    <t>Totale</t>
  </si>
  <si>
    <t>Calcolo costi di ammortamento per ATTREZZATURE, STRUMENTAZIONI E SOFTWARE</t>
  </si>
  <si>
    <t>DESCRIZIONE ATTREZZATURE DA ACQUISTARE NUOVE</t>
  </si>
  <si>
    <t>COSTO TOTALE</t>
  </si>
  <si>
    <t>PERIODO FISSO DI AMMORTAMENTO</t>
  </si>
  <si>
    <t>MESI DI UTILIZZO NEL PROGETTO (MASSIMO 36)</t>
  </si>
  <si>
    <t>% UTILIZZO NEL PROGETTO</t>
  </si>
  <si>
    <t>TOTALE AMMORTAMENTO AMMISSIBILE</t>
  </si>
  <si>
    <t xml:space="preserve"> Fasce di costo corrispondenti alle  tipologie di soggetto beneficiario </t>
  </si>
  <si>
    <t xml:space="preserve">Professore Ordinario </t>
  </si>
  <si>
    <t>Professore Associato</t>
  </si>
  <si>
    <t>Ricercatore Universitario</t>
  </si>
  <si>
    <r>
      <t xml:space="preserve">Categoria
</t>
    </r>
    <r>
      <rPr>
        <b/>
        <sz val="10"/>
        <color rgb="FF002060"/>
        <rFont val="Arial"/>
        <family val="2"/>
      </rPr>
      <t>(scegliere dal Menù a tendina)</t>
    </r>
  </si>
  <si>
    <t xml:space="preserve">Costo Totale dell'U.O. </t>
  </si>
  <si>
    <t>Compilare esclusivamente i campi colorati in grigio  
(quelli in bianco sono calcolati automaticamente)</t>
  </si>
  <si>
    <t>Compilare esclusivamente i campi colorati in grigio                             
(quelli in bianco sono calcolati automaticamente)</t>
  </si>
  <si>
    <t>BUDGET PROGETTO 
PRIN 2026 e PRIN 2026 Hybrid
UNISANNIO</t>
  </si>
  <si>
    <t xml:space="preserve"> </t>
  </si>
  <si>
    <t xml:space="preserve">  </t>
  </si>
  <si>
    <t>Importo imputabile al progetto</t>
  </si>
  <si>
    <t>Importo lordo annuo</t>
  </si>
  <si>
    <t>Inserire i costi di acquisto di: materie prime; componenti, semilavorati, prodotti chimici e reagenti; missioni all’estero; partecipazione a seminari, congressi, convegni, workshop, mostre e fiere in Italia (iscrizione e materiale didattico) e all’estero (iscrizione, materiale didattico, viaggio, vitto e alloggio); organizzazione, purchè gratuita, presso la sede dell’unità di ricerca, di seminari, congressi, convegni, workshop (non sono ammissibili costi per gadget, spese di rappresentanza, cene sociali, viaggio, vitto e alloggio di partecipanti diversi dai relatori); pubblicazione di libri e/o di articoli su riviste scientifiche e di settore attinenti all’oggetto della ricerca (solo per autori del gruppo di ricerca); oneri relativi a open access e open data.</t>
  </si>
  <si>
    <t>Le Linee Guida - al punto 7.5 (Voce C – Attrezzature, strumentazioni e prodotti software) - precisano che non sono riconosciuti i costi relativi a mobili ed arredi, a mobili d’ufficio e ad attrezzature destinate ad uffici amministrativi. Precisano, inoltre, quanto segue: "Nel caso in cui gli strumenti e le attrezzature, o parte di essi, per caratteristiche d'uso siano caratterizzati da una vita utile pari o inferiore alla durata del progetto, i relativi costi possono essere interamente rendicontati al 100%, previa attestazione del responsabile di unità.
Il costo sarà commisurato all’importo di fattura più dazi doganali, trasporto, imballo ed eventuale montaggio, con esclusione di qualsiasi ricarico per spese generali, secondo l’applicazione della seguente formula: C = (M/T) x F dove:
M = mesi di utilizzo effettivo dell’attrezzatura o della strumentazione o del prodotto software nell’ambito del progetto;
T = tempo di deprezzamento, convenzionalmente posto pari a 36 mesi ;
F = costo dell’attrezzatura o strumentazione o prodotto software indicato in fattura (più eventuale imballo, trasporto, installazione e dazi doganali)".</t>
  </si>
  <si>
    <t>RAL (Retribuzione lorda percettore)</t>
  </si>
  <si>
    <t>Oneri assistenziali 24,20% (Rit. Tesoro C.E.)</t>
  </si>
  <si>
    <t>(Acc.TFR c.E. Dpcm 20.12.99 9,60% su 80% - Abb TFR 2,5% SU 80%)</t>
  </si>
  <si>
    <t>DISCOLL C.E. (1,61%)</t>
  </si>
  <si>
    <t>IRAP</t>
  </si>
  <si>
    <t>COSTO ATENEO</t>
  </si>
  <si>
    <t>Contratti di ricerca ex art 22 legge 240/2010</t>
  </si>
  <si>
    <t>Incarichi post-doc ex art. 22 bis legge 240/2010</t>
  </si>
  <si>
    <t>Incarichi di ricerca ex art. 22 ter legge 240/2010</t>
  </si>
  <si>
    <t>Oneri INPS G.S. (35,03%)</t>
  </si>
  <si>
    <t>Inserire i costi di tutte le attività di ricerca non reperibili in Ateneo e che quindi verranno commissionate dall’unità di ricerca e svolte da terzi affidatari: d.a) Consulenze scientifiche e/o collaborazioni scientifiche; d.b) Prestazioni di servizi di tipo non scientifico rese da persone fisiche o da soggetti aventi personalità giuridica; d.c) consulenza scientica resa da OdR come sub-unità; d.d) Diritti licenza, know-how e brevetti
Per le sub-unità è necessario il dettaglio dei costi che giustifichi l’importo complessivo imputato al progetto (voci ammissibili A.2.1, B, C, D ed E)</t>
  </si>
  <si>
    <t>Determinazione costi del personale non dipendente (non subordinato)</t>
  </si>
  <si>
    <t>PI / RU</t>
  </si>
  <si>
    <t>Compilare la Tabella sottostante: "Costi del personale strutturato". I risultati verranno riportati nella Voce A.1. TIPOLOGIE DI CONTRATTI AMMESSI: professore/ricercatore di ruolo a tempo indeterminato;  tecnologo delle università a tempo indeterminato, di cui all'articolo 24 ter della legge 30 dicembre 2010, n. 240. 
Possono essere P.I. e Responsabili di unità oltre ai professori e ricercatori di ruolo a tempo indeterminato anche i ricercatori a tempo determinato di cui all'art. 24 della legge 30 dicembre 2010, n. 240 e ss.mm.ii., il cui contratto non gravi su fondi vincolati a specifici progetti, già oggetto di finanziamento pubblico. Per questi Ricercatori non è possibile esporre costi ma solo impegno orario.</t>
  </si>
  <si>
    <t>Borsa di dottorato triennale</t>
  </si>
  <si>
    <t>COSTO COMPL</t>
  </si>
  <si>
    <t>Maggiorazione estero 50% (6 mesi)</t>
  </si>
  <si>
    <t>Budget 10% per anno successivo al primo</t>
  </si>
  <si>
    <t>Determinazione costi del personale dipendente (subordinato)</t>
  </si>
  <si>
    <r>
      <t xml:space="preserve">Compilare la Tabella sottostante "Nuovi contratti relativi a personale appositamente da reclutare": inserire nella tabella i costi del personale a contratto non dipendente i cui contratti (borsa di dottorato; contratto di ricerca; incarico post-doc; incarico di ricerca) saranno da attivare sul progetto (esclusivamente e direttamente con l’Ateneo/ente sede dell’unità di ricerca).  I risultati verranno riportati nella Voce A.2.1. TIPOLOGIE DI CONTRATTI AMMESSI:
</t>
    </r>
    <r>
      <rPr>
        <b/>
        <sz val="11"/>
        <color rgb="FF002060"/>
        <rFont val="Arial"/>
        <family val="2"/>
        <charset val="1"/>
      </rPr>
      <t>BORSA DI DOTTORATO (solo costo borsa per 3 anni): €</t>
    </r>
    <r>
      <rPr>
        <b/>
        <sz val="11"/>
        <color rgb="FF002060"/>
        <rFont val="Arial"/>
        <family val="2"/>
      </rPr>
      <t xml:space="preserve"> </t>
    </r>
    <r>
      <rPr>
        <b/>
        <sz val="11"/>
        <color rgb="FF00B050"/>
        <rFont val="Arial"/>
        <family val="2"/>
      </rPr>
      <t>60.112,20</t>
    </r>
    <r>
      <rPr>
        <b/>
        <sz val="11"/>
        <color rgb="FFFF0000"/>
        <rFont val="Arial"/>
        <family val="2"/>
      </rPr>
      <t>,</t>
    </r>
    <r>
      <rPr>
        <b/>
        <sz val="11"/>
        <color rgb="FF002060"/>
        <rFont val="Arial"/>
        <family val="2"/>
        <charset val="1"/>
      </rPr>
      <t xml:space="preserve"> si specifica che l'attivazione della borsa comporta l'obbligo di erogazione del 10% per attività di ricerca per gli anni successivi al primo. Se la borsa di dottorato è superiore alla durata del progetto i costi vanno imputati alle spese generali. In caso di attività di ricerca svolta all’estero, per un massimo di dodici mesi o di diciotto mesi in caso di co-tutela, è prevista la maggiorazione del 50% della borsa. Pertanto considerando 6 mesi all'estero più il 10% innanzi specificato l'importo complessivo non potrà essere inferiore a €  </t>
    </r>
    <r>
      <rPr>
        <b/>
        <sz val="11"/>
        <color rgb="FF00B050"/>
        <rFont val="Arial"/>
        <family val="2"/>
      </rPr>
      <t>69.130,00</t>
    </r>
    <r>
      <rPr>
        <b/>
        <sz val="11"/>
        <color rgb="FF002060"/>
        <rFont val="Arial"/>
        <family val="2"/>
        <charset val="1"/>
      </rPr>
      <t xml:space="preserve">
CONTRATTO DI RICERCA:  ammessa solo attività di ricerca, di durata biennale prorogabile fino a un ulteriore anno, costo lordo annuo minimo €</t>
    </r>
    <r>
      <rPr>
        <b/>
        <sz val="11"/>
        <color rgb="FF00B050"/>
        <rFont val="Arial"/>
        <family val="2"/>
      </rPr>
      <t xml:space="preserve"> 39.836,20,</t>
    </r>
    <r>
      <rPr>
        <sz val="11"/>
        <color theme="1"/>
        <rFont val="Arial"/>
        <family val="2"/>
      </rPr>
      <t xml:space="preserve"> </t>
    </r>
    <r>
      <rPr>
        <b/>
        <sz val="11"/>
        <color theme="1"/>
        <rFont val="Arial"/>
        <family val="2"/>
      </rPr>
      <t>comprensivo di IRAP</t>
    </r>
    <r>
      <rPr>
        <b/>
        <sz val="11"/>
        <color rgb="FFFF0000"/>
        <rFont val="Arial"/>
        <family val="2"/>
      </rPr>
      <t xml:space="preserve"> . Essendo l'IRAP un costo non ammissibile va esclusa dal finanziamento richiesto. Pertanto il costo lordo annuale minimo da esporre è 37.417,42 mentre l'IRAP potrà essere recuperato con le spese generali.</t>
    </r>
    <r>
      <rPr>
        <b/>
        <sz val="11"/>
        <color rgb="FF002060"/>
        <rFont val="Arial"/>
        <family val="2"/>
        <charset val="1"/>
      </rPr>
      <t xml:space="preserve">
INCARICO POST-DOC:  Di durata annuale, prorogabile con  durata complessiva massima di tre anni. Costo lordo annuo minimo € </t>
    </r>
    <r>
      <rPr>
        <b/>
        <sz val="11"/>
        <color rgb="FF00B050"/>
        <rFont val="Arial"/>
        <family val="2"/>
      </rPr>
      <t xml:space="preserve">39.836,20. </t>
    </r>
    <r>
      <rPr>
        <sz val="11"/>
        <color theme="1"/>
        <rFont val="Arial"/>
        <family val="2"/>
      </rPr>
      <t xml:space="preserve"> </t>
    </r>
    <r>
      <rPr>
        <b/>
        <sz val="11"/>
        <color theme="1"/>
        <rFont val="Arial"/>
        <family val="2"/>
      </rPr>
      <t>compensivo di IRAP</t>
    </r>
    <r>
      <rPr>
        <b/>
        <sz val="11"/>
        <color rgb="FF00B050"/>
        <rFont val="Arial"/>
        <family val="2"/>
      </rPr>
      <t xml:space="preserve"> .</t>
    </r>
    <r>
      <rPr>
        <b/>
        <sz val="11"/>
        <color rgb="FFFF0000"/>
        <rFont val="Arial"/>
        <family val="2"/>
      </rPr>
      <t xml:space="preserve"> Essendo l'IRAP un costo non ammissibile va esclusa dal finanziamento richiesto. Pertanto il costo lordo annuale minimo da esporre è 37.417,42 mentre l'IRAP potrà essere recuperato con le spese generali.</t>
    </r>
    <r>
      <rPr>
        <b/>
        <sz val="11"/>
        <color rgb="FF002060"/>
        <rFont val="Arial"/>
        <family val="2"/>
        <charset val="1"/>
      </rPr>
      <t xml:space="preserve">
INCARICO DI RICERCA: di durata minima 1 anno; durata complessiva massima di tre anni. Costo lordo annuo minimo € </t>
    </r>
    <r>
      <rPr>
        <b/>
        <sz val="11"/>
        <color rgb="FF00B050"/>
        <rFont val="Arial"/>
        <family val="2"/>
      </rPr>
      <t xml:space="preserve">27.754,56. </t>
    </r>
  </si>
  <si>
    <t>Borsa di dottorato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</si>
</sst>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 #,##0.00_-;_-* \-??_-;_-@_-"/>
    <numFmt numFmtId="165" formatCode="_-&quot;€ &quot;* #,##0.00_-;&quot;-€ &quot;* #,##0.00_-;_-&quot;€ &quot;* \-??_-;_-@_-"/>
    <numFmt numFmtId="166" formatCode="_-&quot;€ &quot;* #,##0.000_-;&quot;-€ &quot;* #,##0.000_-;_-&quot;€ &quot;* \-??_-;_-@_-"/>
    <numFmt numFmtId="167" formatCode="[$€-2]\ #,##0.00"/>
    <numFmt numFmtId="168" formatCode="_-* #,##0.000000_-;\-* #,##0.000000_-;_-* &quot;-&quot;??_-;_-@_-"/>
  </numFmts>
  <fonts count="26" x14ac:knownFonts="1">
    <font>
      <sz val="10"/>
      <name val="Arial"/>
      <charset val="1"/>
    </font>
    <font>
      <b/>
      <sz val="20"/>
      <color theme="0"/>
      <name val="Arial"/>
      <family val="2"/>
      <charset val="1"/>
    </font>
    <font>
      <b/>
      <sz val="16"/>
      <color rgb="FF002060"/>
      <name val="Arial"/>
      <family val="2"/>
      <charset val="1"/>
    </font>
    <font>
      <b/>
      <sz val="12"/>
      <name val="Arial"/>
      <family val="2"/>
      <charset val="1"/>
    </font>
    <font>
      <b/>
      <sz val="14"/>
      <color rgb="FF002060"/>
      <name val="Arial"/>
      <family val="2"/>
      <charset val="1"/>
    </font>
    <font>
      <b/>
      <sz val="12"/>
      <color rgb="FF002060"/>
      <name val="Arial"/>
      <family val="2"/>
      <charset val="1"/>
    </font>
    <font>
      <sz val="10"/>
      <color rgb="FF002060"/>
      <name val="Arial"/>
      <family val="2"/>
      <charset val="1"/>
    </font>
    <font>
      <sz val="12"/>
      <color rgb="FF002060"/>
      <name val="Arial"/>
      <family val="2"/>
      <charset val="1"/>
    </font>
    <font>
      <sz val="12"/>
      <name val="Arial"/>
      <family val="2"/>
      <charset val="1"/>
    </font>
    <font>
      <b/>
      <sz val="11"/>
      <color rgb="FF002060"/>
      <name val="Arial"/>
      <family val="2"/>
      <charset val="1"/>
    </font>
    <font>
      <b/>
      <sz val="10"/>
      <name val="Arial"/>
      <family val="2"/>
      <charset val="1"/>
    </font>
    <font>
      <sz val="11"/>
      <color rgb="FF002060"/>
      <name val="Arial"/>
      <family val="2"/>
      <charset val="1"/>
    </font>
    <font>
      <sz val="10"/>
      <name val="Arial"/>
      <family val="2"/>
      <charset val="1"/>
    </font>
    <font>
      <b/>
      <sz val="10"/>
      <color rgb="FF002060"/>
      <name val="Arial"/>
      <family val="2"/>
      <charset val="1"/>
    </font>
    <font>
      <b/>
      <sz val="8"/>
      <color rgb="FF002060"/>
      <name val="Arial"/>
      <family val="2"/>
      <charset val="1"/>
    </font>
    <font>
      <b/>
      <sz val="9"/>
      <color rgb="FF002060"/>
      <name val="Arial"/>
      <family val="2"/>
      <charset val="1"/>
    </font>
    <font>
      <sz val="10"/>
      <name val="Arial"/>
      <family val="2"/>
    </font>
    <font>
      <b/>
      <sz val="11"/>
      <color rgb="FF002060"/>
      <name val="Arial"/>
      <family val="2"/>
    </font>
    <font>
      <b/>
      <sz val="11"/>
      <color rgb="FFFF0000"/>
      <name val="Arial"/>
      <family val="2"/>
    </font>
    <font>
      <b/>
      <sz val="11"/>
      <color rgb="FF00B050"/>
      <name val="Arial"/>
      <family val="2"/>
    </font>
    <font>
      <b/>
      <sz val="10"/>
      <color rgb="FF002060"/>
      <name val="Arial"/>
      <family val="2"/>
    </font>
    <font>
      <b/>
      <sz val="11"/>
      <color theme="1"/>
      <name val="Arial"/>
      <family val="2"/>
    </font>
    <font>
      <sz val="11"/>
      <color theme="1"/>
      <name val="Arial"/>
      <family val="2"/>
    </font>
    <font>
      <b/>
      <sz val="11"/>
      <color theme="1"/>
      <name val="Calibri"/>
      <family val="2"/>
      <scheme val="minor"/>
    </font>
    <font>
      <b/>
      <sz val="10"/>
      <name val="Arial"/>
      <family val="2"/>
    </font>
    <font>
      <sz val="10"/>
      <name val="Arial"/>
      <charset val="1"/>
    </font>
  </fonts>
  <fills count="15">
    <fill>
      <patternFill patternType="none"/>
    </fill>
    <fill>
      <patternFill patternType="gray125"/>
    </fill>
    <fill>
      <patternFill patternType="solid">
        <fgColor theme="4" tint="0.79989013336588644"/>
        <bgColor rgb="FFCCFFFF"/>
      </patternFill>
    </fill>
    <fill>
      <patternFill patternType="solid">
        <fgColor theme="0"/>
        <bgColor rgb="FFFFFFCC"/>
      </patternFill>
    </fill>
    <fill>
      <patternFill patternType="solid">
        <fgColor theme="6" tint="0.39997558519241921"/>
        <bgColor rgb="FFFF9900"/>
      </patternFill>
    </fill>
    <fill>
      <patternFill patternType="solid">
        <fgColor rgb="FF0070C0"/>
        <bgColor rgb="FF800000"/>
      </patternFill>
    </fill>
    <fill>
      <patternFill patternType="solid">
        <fgColor theme="2"/>
        <bgColor indexed="64"/>
      </patternFill>
    </fill>
    <fill>
      <patternFill patternType="solid">
        <fgColor theme="2"/>
        <bgColor rgb="FFCCFFFF"/>
      </patternFill>
    </fill>
    <fill>
      <patternFill patternType="solid">
        <fgColor theme="2"/>
        <bgColor rgb="FFC0C0C0"/>
      </patternFill>
    </fill>
    <fill>
      <patternFill patternType="solid">
        <fgColor theme="2" tint="-0.249977111117893"/>
        <bgColor rgb="FFCCFFFF"/>
      </patternFill>
    </fill>
    <fill>
      <patternFill patternType="solid">
        <fgColor theme="6" tint="0.39997558519241921"/>
        <bgColor rgb="FFCCFFFF"/>
      </patternFill>
    </fill>
    <fill>
      <patternFill patternType="solid">
        <fgColor theme="2" tint="-0.249977111117893"/>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FFFF00"/>
        <bgColor indexed="64"/>
      </patternFill>
    </fill>
  </fills>
  <borders count="34">
    <border>
      <left/>
      <right/>
      <top/>
      <bottom/>
      <diagonal/>
    </border>
    <border>
      <left style="medium">
        <color auto="1"/>
      </left>
      <right/>
      <top style="medium">
        <color auto="1"/>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style="medium">
        <color auto="1"/>
      </bottom>
      <diagonal/>
    </border>
    <border>
      <left/>
      <right/>
      <top style="medium">
        <color auto="1"/>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164" fontId="16" fillId="0" borderId="0"/>
    <xf numFmtId="43" fontId="25" fillId="0" borderId="0" applyFont="0" applyFill="0" applyBorder="0" applyAlignment="0" applyProtection="0"/>
  </cellStyleXfs>
  <cellXfs count="131">
    <xf numFmtId="0" fontId="0" fillId="0" borderId="0" xfId="0"/>
    <xf numFmtId="0" fontId="3" fillId="0" borderId="0" xfId="0" applyFont="1" applyAlignment="1">
      <alignment vertical="center" wrapText="1"/>
    </xf>
    <xf numFmtId="0" fontId="7" fillId="0" borderId="1" xfId="0" applyFont="1" applyBorder="1" applyAlignment="1">
      <alignment vertical="top" wrapText="1"/>
    </xf>
    <xf numFmtId="165" fontId="5" fillId="0" borderId="4" xfId="0" applyNumberFormat="1" applyFont="1" applyBorder="1" applyAlignment="1">
      <alignment horizontal="right" vertical="center" wrapText="1"/>
    </xf>
    <xf numFmtId="0" fontId="8" fillId="0" borderId="0" xfId="0" applyFont="1" applyAlignment="1">
      <alignment vertical="center" readingOrder="1"/>
    </xf>
    <xf numFmtId="0" fontId="7" fillId="0" borderId="2" xfId="0" applyFont="1" applyBorder="1" applyAlignment="1">
      <alignment vertical="top" wrapText="1"/>
    </xf>
    <xf numFmtId="165" fontId="5" fillId="0" borderId="3" xfId="0" applyNumberFormat="1" applyFont="1" applyBorder="1" applyAlignment="1">
      <alignment horizontal="right" vertical="center" wrapText="1"/>
    </xf>
    <xf numFmtId="0" fontId="10" fillId="0" borderId="0" xfId="0" applyFont="1" applyAlignment="1">
      <alignment vertical="center" readingOrder="1"/>
    </xf>
    <xf numFmtId="0" fontId="7" fillId="0" borderId="7" xfId="0" applyFont="1" applyBorder="1" applyAlignment="1">
      <alignment vertical="top" wrapText="1"/>
    </xf>
    <xf numFmtId="165" fontId="5" fillId="0" borderId="8" xfId="0" applyNumberFormat="1" applyFont="1" applyBorder="1" applyAlignment="1">
      <alignment horizontal="right" vertical="center" wrapText="1"/>
    </xf>
    <xf numFmtId="0" fontId="11" fillId="0" borderId="7" xfId="0" applyFont="1" applyBorder="1" applyAlignment="1">
      <alignment vertical="top" wrapText="1"/>
    </xf>
    <xf numFmtId="0" fontId="5" fillId="0" borderId="2" xfId="0" applyFont="1" applyBorder="1" applyAlignment="1">
      <alignment vertical="top" wrapText="1"/>
    </xf>
    <xf numFmtId="165" fontId="5" fillId="0" borderId="2" xfId="0" applyNumberFormat="1" applyFont="1" applyBorder="1" applyAlignment="1">
      <alignment horizontal="right" vertical="center" wrapText="1"/>
    </xf>
    <xf numFmtId="0" fontId="12" fillId="0" borderId="0" xfId="0" applyFont="1"/>
    <xf numFmtId="0" fontId="5" fillId="0" borderId="6" xfId="0" applyFont="1" applyBorder="1" applyAlignment="1">
      <alignment horizontal="center" vertical="center" wrapText="1"/>
    </xf>
    <xf numFmtId="164" fontId="9" fillId="0" borderId="2" xfId="0" applyNumberFormat="1" applyFont="1" applyBorder="1" applyAlignment="1">
      <alignment horizontal="center" vertical="center" wrapText="1"/>
    </xf>
    <xf numFmtId="164" fontId="13" fillId="3" borderId="12" xfId="0" applyNumberFormat="1" applyFont="1" applyFill="1" applyBorder="1" applyAlignment="1">
      <alignment horizontal="center" vertical="center"/>
    </xf>
    <xf numFmtId="165" fontId="13" fillId="0" borderId="11" xfId="0" applyNumberFormat="1" applyFont="1" applyBorder="1" applyAlignment="1">
      <alignment vertical="center"/>
    </xf>
    <xf numFmtId="0" fontId="13" fillId="2" borderId="14" xfId="0" applyFont="1" applyFill="1" applyBorder="1" applyAlignment="1">
      <alignment vertical="center"/>
    </xf>
    <xf numFmtId="164" fontId="13" fillId="3" borderId="15" xfId="0" applyNumberFormat="1" applyFont="1" applyFill="1" applyBorder="1" applyAlignment="1">
      <alignment horizontal="center" vertical="center"/>
    </xf>
    <xf numFmtId="164" fontId="13" fillId="3" borderId="19" xfId="0" applyNumberFormat="1" applyFont="1" applyFill="1" applyBorder="1" applyAlignment="1">
      <alignment horizontal="center" vertical="center"/>
    </xf>
    <xf numFmtId="0" fontId="13" fillId="0" borderId="2" xfId="0" applyFont="1" applyBorder="1" applyAlignment="1">
      <alignment vertical="center"/>
    </xf>
    <xf numFmtId="0" fontId="13" fillId="0" borderId="9" xfId="0" applyFont="1" applyBorder="1" applyAlignment="1">
      <alignment vertical="center"/>
    </xf>
    <xf numFmtId="0" fontId="13" fillId="0" borderId="20" xfId="0" applyFont="1" applyBorder="1" applyAlignment="1">
      <alignment vertical="center"/>
    </xf>
    <xf numFmtId="166" fontId="13" fillId="0" borderId="2" xfId="0" applyNumberFormat="1" applyFont="1" applyBorder="1" applyAlignment="1">
      <alignment vertical="center"/>
    </xf>
    <xf numFmtId="0" fontId="13" fillId="0" borderId="2" xfId="0" applyFont="1" applyBorder="1"/>
    <xf numFmtId="0" fontId="10" fillId="0" borderId="21" xfId="0" applyFont="1" applyBorder="1"/>
    <xf numFmtId="0" fontId="6" fillId="0" borderId="22" xfId="0" applyFont="1" applyBorder="1" applyAlignment="1">
      <alignment horizontal="center" vertical="center"/>
    </xf>
    <xf numFmtId="164" fontId="6" fillId="0" borderId="2" xfId="0" applyNumberFormat="1" applyFont="1" applyBorder="1"/>
    <xf numFmtId="164" fontId="0" fillId="0" borderId="25" xfId="0" applyNumberFormat="1" applyBorder="1"/>
    <xf numFmtId="0" fontId="13" fillId="2" borderId="18" xfId="0" applyFont="1" applyFill="1" applyBorder="1" applyAlignment="1">
      <alignment vertical="center"/>
    </xf>
    <xf numFmtId="164" fontId="0" fillId="0" borderId="26" xfId="0" applyNumberFormat="1" applyBorder="1"/>
    <xf numFmtId="0" fontId="13" fillId="0" borderId="12" xfId="0" applyFont="1" applyBorder="1" applyAlignment="1">
      <alignment vertical="center"/>
    </xf>
    <xf numFmtId="0" fontId="13" fillId="0" borderId="15" xfId="0" applyFont="1" applyBorder="1" applyAlignment="1">
      <alignment vertical="center"/>
    </xf>
    <xf numFmtId="0" fontId="13" fillId="0" borderId="19" xfId="0" applyFont="1" applyBorder="1" applyAlignment="1">
      <alignment vertical="center"/>
    </xf>
    <xf numFmtId="0" fontId="16" fillId="0" borderId="0" xfId="0" applyFont="1"/>
    <xf numFmtId="0" fontId="5" fillId="4" borderId="2" xfId="0" applyFont="1" applyFill="1" applyBorder="1"/>
    <xf numFmtId="0" fontId="5" fillId="4" borderId="9" xfId="0" applyFont="1" applyFill="1" applyBorder="1"/>
    <xf numFmtId="0" fontId="5" fillId="4" borderId="1" xfId="0" applyFont="1" applyFill="1" applyBorder="1" applyAlignment="1">
      <alignment vertical="center"/>
    </xf>
    <xf numFmtId="0" fontId="5" fillId="4" borderId="10" xfId="0" applyFont="1" applyFill="1" applyBorder="1" applyAlignment="1">
      <alignment vertical="center"/>
    </xf>
    <xf numFmtId="0" fontId="5" fillId="4" borderId="3" xfId="0" applyFont="1" applyFill="1" applyBorder="1" applyAlignment="1">
      <alignment vertical="center" wrapText="1"/>
    </xf>
    <xf numFmtId="164" fontId="13" fillId="4" borderId="3" xfId="0" applyNumberFormat="1" applyFont="1" applyFill="1" applyBorder="1" applyAlignment="1">
      <alignment horizontal="center" vertical="center" wrapText="1"/>
    </xf>
    <xf numFmtId="0" fontId="13" fillId="4" borderId="3" xfId="0" applyFont="1" applyFill="1" applyBorder="1" applyAlignment="1">
      <alignment horizontal="center" vertical="center" wrapText="1"/>
    </xf>
    <xf numFmtId="0" fontId="14" fillId="4" borderId="3" xfId="0" applyFont="1" applyFill="1" applyBorder="1" applyAlignment="1">
      <alignment horizontal="center" vertical="center" wrapText="1"/>
    </xf>
    <xf numFmtId="164" fontId="15" fillId="4" borderId="3" xfId="0" applyNumberFormat="1" applyFont="1" applyFill="1" applyBorder="1" applyAlignment="1">
      <alignment horizontal="center" vertical="center" wrapText="1"/>
    </xf>
    <xf numFmtId="165" fontId="5" fillId="8" borderId="8" xfId="0" applyNumberFormat="1" applyFont="1" applyFill="1" applyBorder="1" applyAlignment="1">
      <alignment horizontal="right" vertical="center" wrapText="1"/>
    </xf>
    <xf numFmtId="165" fontId="5" fillId="8" borderId="3" xfId="0" applyNumberFormat="1" applyFont="1" applyFill="1" applyBorder="1" applyAlignment="1">
      <alignment horizontal="right" vertical="center" wrapText="1"/>
    </xf>
    <xf numFmtId="0" fontId="13" fillId="7" borderId="11" xfId="0" applyFont="1" applyFill="1" applyBorder="1" applyAlignment="1">
      <alignment vertical="center"/>
    </xf>
    <xf numFmtId="165" fontId="13" fillId="7" borderId="11" xfId="0" applyNumberFormat="1" applyFont="1" applyFill="1" applyBorder="1" applyAlignment="1">
      <alignment vertical="center"/>
    </xf>
    <xf numFmtId="0" fontId="13" fillId="7" borderId="14" xfId="0" applyFont="1" applyFill="1" applyBorder="1" applyAlignment="1">
      <alignment vertical="center"/>
    </xf>
    <xf numFmtId="165" fontId="13" fillId="7" borderId="14" xfId="0" applyNumberFormat="1" applyFont="1" applyFill="1" applyBorder="1" applyAlignment="1">
      <alignment vertical="center"/>
    </xf>
    <xf numFmtId="165" fontId="13" fillId="7" borderId="17" xfId="0" applyNumberFormat="1" applyFont="1" applyFill="1" applyBorder="1" applyAlignment="1">
      <alignment vertical="center"/>
    </xf>
    <xf numFmtId="165" fontId="13" fillId="7" borderId="18" xfId="0" applyNumberFormat="1" applyFont="1" applyFill="1" applyBorder="1" applyAlignment="1">
      <alignment vertical="center"/>
    </xf>
    <xf numFmtId="0" fontId="13" fillId="7" borderId="13" xfId="0" applyFont="1" applyFill="1" applyBorder="1" applyAlignment="1">
      <alignment horizontal="center" vertical="center"/>
    </xf>
    <xf numFmtId="0" fontId="13" fillId="7" borderId="16" xfId="0" applyFont="1" applyFill="1" applyBorder="1" applyAlignment="1">
      <alignment horizontal="center" vertical="center"/>
    </xf>
    <xf numFmtId="0" fontId="13" fillId="6" borderId="9" xfId="0" applyFont="1" applyFill="1" applyBorder="1" applyAlignment="1">
      <alignment vertical="center"/>
    </xf>
    <xf numFmtId="0" fontId="13" fillId="4" borderId="23" xfId="0" applyFont="1" applyFill="1" applyBorder="1" applyAlignment="1">
      <alignment vertical="center" wrapText="1"/>
    </xf>
    <xf numFmtId="0" fontId="13" fillId="4" borderId="24" xfId="0" applyFont="1" applyFill="1" applyBorder="1" applyAlignment="1">
      <alignment vertical="center" wrapText="1"/>
    </xf>
    <xf numFmtId="3" fontId="13" fillId="7" borderId="11" xfId="0" applyNumberFormat="1" applyFont="1" applyFill="1" applyBorder="1" applyAlignment="1">
      <alignment vertical="center"/>
    </xf>
    <xf numFmtId="4" fontId="13" fillId="7" borderId="11" xfId="0" applyNumberFormat="1" applyFont="1" applyFill="1" applyBorder="1" applyAlignment="1">
      <alignment vertical="center"/>
    </xf>
    <xf numFmtId="164" fontId="13" fillId="4" borderId="2" xfId="0"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3" fillId="0" borderId="0" xfId="0" applyNumberFormat="1" applyFont="1" applyAlignment="1">
      <alignment horizontal="center" vertical="center" wrapText="1"/>
    </xf>
    <xf numFmtId="0" fontId="24" fillId="12" borderId="30" xfId="0" applyFont="1" applyFill="1" applyBorder="1" applyAlignment="1">
      <alignment vertical="top" wrapText="1"/>
    </xf>
    <xf numFmtId="0" fontId="24" fillId="13" borderId="30" xfId="0" applyFont="1" applyFill="1" applyBorder="1"/>
    <xf numFmtId="167" fontId="0" fillId="13" borderId="30" xfId="0" applyNumberFormat="1" applyFill="1" applyBorder="1" applyAlignment="1">
      <alignment horizontal="right" vertical="center" wrapText="1"/>
    </xf>
    <xf numFmtId="167" fontId="23" fillId="13" borderId="30" xfId="0" applyNumberFormat="1" applyFont="1" applyFill="1" applyBorder="1" applyAlignment="1">
      <alignment horizontal="right" vertical="center" wrapText="1"/>
    </xf>
    <xf numFmtId="0" fontId="23" fillId="12" borderId="30" xfId="0" applyFont="1" applyFill="1" applyBorder="1" applyAlignment="1">
      <alignment wrapText="1"/>
    </xf>
    <xf numFmtId="168" fontId="23" fillId="0" borderId="0" xfId="2" applyNumberFormat="1" applyFont="1" applyAlignment="1">
      <alignment horizontal="center" vertical="center" wrapText="1"/>
    </xf>
    <xf numFmtId="167" fontId="0" fillId="0" borderId="0" xfId="0" applyNumberFormat="1"/>
    <xf numFmtId="167" fontId="0" fillId="0" borderId="32" xfId="0" applyNumberFormat="1" applyBorder="1"/>
    <xf numFmtId="0" fontId="23" fillId="12" borderId="32" xfId="0" applyFont="1" applyFill="1" applyBorder="1" applyAlignment="1">
      <alignment wrapText="1"/>
    </xf>
    <xf numFmtId="0" fontId="23" fillId="12" borderId="33" xfId="0" applyFont="1" applyFill="1" applyBorder="1" applyAlignment="1">
      <alignment wrapText="1"/>
    </xf>
    <xf numFmtId="167" fontId="24" fillId="14" borderId="33" xfId="0" applyNumberFormat="1" applyFont="1" applyFill="1" applyBorder="1"/>
    <xf numFmtId="0" fontId="0" fillId="14" borderId="31" xfId="0" applyFill="1" applyBorder="1"/>
    <xf numFmtId="167" fontId="24" fillId="14" borderId="22" xfId="0" applyNumberFormat="1" applyFont="1" applyFill="1" applyBorder="1"/>
    <xf numFmtId="43" fontId="0" fillId="0" borderId="0" xfId="2" applyFont="1"/>
    <xf numFmtId="0" fontId="24" fillId="0" borderId="0" xfId="0" applyFont="1"/>
    <xf numFmtId="43" fontId="0" fillId="0" borderId="0" xfId="2" applyFont="1" applyFill="1"/>
    <xf numFmtId="43" fontId="0" fillId="0" borderId="0" xfId="0" applyNumberFormat="1"/>
    <xf numFmtId="0" fontId="24" fillId="14" borderId="30" xfId="0" applyFont="1" applyFill="1" applyBorder="1" applyAlignment="1">
      <alignment vertical="top"/>
    </xf>
    <xf numFmtId="0" fontId="24" fillId="0" borderId="0" xfId="0" applyFont="1" applyAlignment="1">
      <alignment wrapText="1"/>
    </xf>
    <xf numFmtId="167" fontId="24" fillId="0" borderId="0" xfId="0" applyNumberFormat="1" applyFont="1"/>
    <xf numFmtId="0" fontId="5" fillId="0" borderId="3" xfId="0" applyFont="1" applyBorder="1"/>
    <xf numFmtId="0" fontId="5" fillId="7" borderId="3" xfId="0" applyFont="1" applyFill="1" applyBorder="1" applyAlignment="1">
      <alignment horizontal="center" vertical="center" wrapText="1"/>
    </xf>
    <xf numFmtId="0" fontId="5" fillId="0" borderId="3" xfId="0" applyFont="1" applyBorder="1" applyAlignment="1">
      <alignment horizontal="left"/>
    </xf>
    <xf numFmtId="165" fontId="5" fillId="0" borderId="6" xfId="0" applyNumberFormat="1" applyFont="1" applyBorder="1" applyAlignment="1">
      <alignment horizontal="center"/>
    </xf>
    <xf numFmtId="164" fontId="6" fillId="0" borderId="3" xfId="0" applyNumberFormat="1" applyFont="1" applyBorder="1" applyAlignment="1">
      <alignment horizontal="center"/>
    </xf>
    <xf numFmtId="0" fontId="5" fillId="0" borderId="2" xfId="0" applyFont="1" applyBorder="1" applyAlignment="1">
      <alignment horizontal="left"/>
    </xf>
    <xf numFmtId="165" fontId="5" fillId="0" borderId="3" xfId="0" applyNumberFormat="1" applyFont="1" applyBorder="1" applyAlignment="1">
      <alignment horizontal="center"/>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2" fillId="9" borderId="2" xfId="0" applyFont="1" applyFill="1" applyBorder="1" applyAlignment="1">
      <alignment horizontal="center" vertical="center" wrapText="1"/>
    </xf>
    <xf numFmtId="0" fontId="4" fillId="4" borderId="3" xfId="0" applyFont="1" applyFill="1" applyBorder="1" applyAlignment="1">
      <alignment horizontal="center" vertical="center"/>
    </xf>
    <xf numFmtId="0" fontId="2" fillId="7" borderId="3" xfId="0" applyFont="1" applyFill="1" applyBorder="1" applyAlignment="1">
      <alignment horizontal="center"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wrapText="1"/>
    </xf>
    <xf numFmtId="0" fontId="5" fillId="7" borderId="5"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xf>
    <xf numFmtId="0" fontId="2" fillId="11" borderId="2" xfId="0" applyFont="1" applyFill="1" applyBorder="1" applyAlignment="1">
      <alignment horizontal="center" vertical="center" wrapText="1"/>
    </xf>
    <xf numFmtId="0" fontId="0" fillId="11" borderId="9" xfId="0" applyFill="1" applyBorder="1" applyAlignment="1">
      <alignment horizontal="center" vertical="center" wrapText="1"/>
    </xf>
    <xf numFmtId="0" fontId="0" fillId="11" borderId="5" xfId="0" applyFill="1" applyBorder="1" applyAlignment="1">
      <alignment horizontal="center" vertical="center" wrapText="1"/>
    </xf>
    <xf numFmtId="0" fontId="9" fillId="10" borderId="10" xfId="0" applyFont="1" applyFill="1" applyBorder="1" applyAlignment="1">
      <alignment horizontal="right" vertical="center" wrapText="1"/>
    </xf>
    <xf numFmtId="0" fontId="9" fillId="10" borderId="0" xfId="0" applyFont="1" applyFill="1" applyAlignment="1">
      <alignment horizontal="right" vertical="center" wrapText="1"/>
    </xf>
    <xf numFmtId="0" fontId="0" fillId="0" borderId="0" xfId="0"/>
    <xf numFmtId="0" fontId="0" fillId="0" borderId="20" xfId="0" applyBorder="1"/>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9" fillId="0" borderId="3" xfId="0" applyFont="1" applyBorder="1" applyAlignment="1">
      <alignment horizontal="left" vertical="center" wrapText="1"/>
    </xf>
    <xf numFmtId="0" fontId="7" fillId="0" borderId="3" xfId="0" applyFont="1" applyBorder="1" applyAlignment="1">
      <alignment horizontal="left" vertical="center" wrapText="1"/>
    </xf>
    <xf numFmtId="0" fontId="11" fillId="0" borderId="3" xfId="0" applyFont="1" applyBorder="1" applyAlignment="1">
      <alignment horizontal="left" vertical="center" wrapText="1"/>
    </xf>
    <xf numFmtId="0" fontId="6" fillId="0" borderId="21" xfId="0" applyFont="1" applyBorder="1" applyAlignment="1">
      <alignment horizontal="center"/>
    </xf>
    <xf numFmtId="0" fontId="4" fillId="4" borderId="3" xfId="0" applyFont="1" applyFill="1" applyBorder="1" applyAlignment="1">
      <alignment horizontal="center"/>
    </xf>
    <xf numFmtId="0" fontId="6" fillId="0" borderId="3" xfId="0" applyFont="1" applyBorder="1" applyAlignment="1">
      <alignment horizontal="center" wrapText="1"/>
    </xf>
    <xf numFmtId="0" fontId="4" fillId="4" borderId="1"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9" xfId="0" applyFont="1" applyFill="1" applyBorder="1" applyAlignment="1">
      <alignment horizontal="left" vertical="center" wrapText="1"/>
    </xf>
    <xf numFmtId="0" fontId="4" fillId="11" borderId="2" xfId="0" applyFont="1" applyFill="1" applyBorder="1" applyAlignment="1">
      <alignment horizontal="center" vertical="center" wrapText="1"/>
    </xf>
    <xf numFmtId="0" fontId="4" fillId="11" borderId="9" xfId="0" applyFont="1" applyFill="1" applyBorder="1" applyAlignment="1">
      <alignment horizontal="center" vertical="center"/>
    </xf>
    <xf numFmtId="0" fontId="0" fillId="11" borderId="9" xfId="0" applyFill="1" applyBorder="1" applyAlignment="1">
      <alignment horizontal="center" vertical="center"/>
    </xf>
    <xf numFmtId="0" fontId="0" fillId="11" borderId="5" xfId="0" applyFill="1" applyBorder="1" applyAlignment="1">
      <alignment horizontal="center" vertical="center"/>
    </xf>
    <xf numFmtId="167" fontId="0" fillId="0" borderId="0" xfId="0" applyNumberFormat="1" applyFill="1" applyBorder="1"/>
    <xf numFmtId="167" fontId="24" fillId="0" borderId="0" xfId="0" applyNumberFormat="1" applyFont="1" applyFill="1" applyBorder="1"/>
    <xf numFmtId="167" fontId="0" fillId="0" borderId="30" xfId="0" applyNumberFormat="1" applyBorder="1"/>
  </cellXfs>
  <cellStyles count="3">
    <cellStyle name="Migliaia" xfId="2" builtinId="3"/>
    <cellStyle name="Migliaia 2" xfId="1" xr:uid="{00000000-0005-0000-0000-000001000000}"/>
    <cellStyle name="Normal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AA002B"/>
      <rgbColor rgb="FF008000"/>
      <rgbColor rgb="FF000080"/>
      <rgbColor rgb="FF808000"/>
      <rgbColor rgb="FF800080"/>
      <rgbColor rgb="FF008080"/>
      <rgbColor rgb="FFC0C0C0"/>
      <rgbColor rgb="FF808080"/>
      <rgbColor rgb="FF9999FF"/>
      <rgbColor rgb="FF993366"/>
      <rgbColor rgb="FFFFFFCC"/>
      <rgbColor rgb="FFDCE6F2"/>
      <rgbColor rgb="FF660066"/>
      <rgbColor rgb="FFFF8080"/>
      <rgbColor rgb="FF0066CC"/>
      <rgbColor rgb="FFB9CD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9"/>
  <sheetViews>
    <sheetView tabSelected="1" topLeftCell="A82" zoomScale="90" zoomScaleNormal="90" workbookViewId="0">
      <selection activeCell="C116" sqref="C116"/>
    </sheetView>
  </sheetViews>
  <sheetFormatPr baseColWidth="10" defaultColWidth="8.6640625" defaultRowHeight="13" x14ac:dyDescent="0.15"/>
  <cols>
    <col min="1" max="1" width="74.83203125" customWidth="1"/>
    <col min="2" max="2" width="15.83203125" customWidth="1"/>
    <col min="3" max="3" width="16.33203125" customWidth="1"/>
    <col min="4" max="4" width="26.83203125" customWidth="1"/>
    <col min="5" max="5" width="56.33203125" customWidth="1"/>
    <col min="6" max="6" width="18" customWidth="1"/>
    <col min="7" max="7" width="25.1640625" customWidth="1"/>
    <col min="8" max="8" width="12.5" customWidth="1"/>
    <col min="9" max="9" width="11.6640625" customWidth="1"/>
    <col min="10" max="10" width="11.5" customWidth="1"/>
    <col min="11" max="15" width="9.1640625" customWidth="1"/>
  </cols>
  <sheetData>
    <row r="1" spans="1:11" ht="93" customHeight="1" thickBot="1" x14ac:dyDescent="0.2">
      <c r="A1" s="90" t="s">
        <v>50</v>
      </c>
      <c r="B1" s="91"/>
      <c r="C1" s="92" t="s">
        <v>48</v>
      </c>
      <c r="D1" s="92"/>
      <c r="E1" s="92"/>
      <c r="F1" s="92"/>
      <c r="G1" s="1"/>
    </row>
    <row r="2" spans="1:11" ht="25.5" customHeight="1" thickBot="1" x14ac:dyDescent="0.2">
      <c r="A2" s="93" t="s">
        <v>0</v>
      </c>
      <c r="B2" s="93"/>
      <c r="C2" s="94"/>
      <c r="D2" s="94"/>
      <c r="E2" s="94"/>
      <c r="F2" s="94"/>
      <c r="G2" s="1"/>
    </row>
    <row r="3" spans="1:11" ht="27" customHeight="1" thickBot="1" x14ac:dyDescent="0.2">
      <c r="A3" s="95" t="s">
        <v>69</v>
      </c>
      <c r="B3" s="96" t="s">
        <v>1</v>
      </c>
      <c r="C3" s="96"/>
      <c r="D3" s="97"/>
      <c r="E3" s="97"/>
      <c r="F3" s="97"/>
      <c r="G3" s="1"/>
    </row>
    <row r="4" spans="1:11" ht="12" customHeight="1" thickBot="1" x14ac:dyDescent="0.2">
      <c r="A4" s="95"/>
      <c r="B4" s="98" t="s">
        <v>2</v>
      </c>
      <c r="C4" s="98"/>
      <c r="D4" s="84"/>
      <c r="E4" s="84"/>
      <c r="F4" s="84"/>
      <c r="G4" s="1"/>
    </row>
    <row r="5" spans="1:11" ht="13.5" customHeight="1" thickBot="1" x14ac:dyDescent="0.2">
      <c r="A5" s="95"/>
      <c r="B5" s="95"/>
      <c r="C5" s="98"/>
      <c r="D5" s="84"/>
      <c r="E5" s="84"/>
      <c r="F5" s="84"/>
      <c r="G5" s="1"/>
    </row>
    <row r="6" spans="1:11" ht="26.25" customHeight="1" thickBot="1" x14ac:dyDescent="0.25">
      <c r="A6" s="83" t="s">
        <v>3</v>
      </c>
      <c r="B6" s="83"/>
      <c r="C6" s="84"/>
      <c r="D6" s="84"/>
      <c r="E6" s="84"/>
      <c r="F6" s="84"/>
      <c r="G6" s="1"/>
    </row>
    <row r="7" spans="1:11" ht="19.5" customHeight="1" thickBot="1" x14ac:dyDescent="0.25">
      <c r="A7" s="85" t="s">
        <v>4</v>
      </c>
      <c r="B7" s="85"/>
      <c r="C7" s="86">
        <f>C8-B11</f>
        <v>0</v>
      </c>
      <c r="D7" s="86"/>
      <c r="E7" s="87"/>
      <c r="F7" s="87"/>
      <c r="G7" s="1"/>
    </row>
    <row r="8" spans="1:11" ht="17.25" customHeight="1" thickBot="1" x14ac:dyDescent="0.25">
      <c r="A8" s="88" t="s">
        <v>47</v>
      </c>
      <c r="B8" s="88"/>
      <c r="C8" s="89">
        <f>B11+B12+B13+B14+B15+B16</f>
        <v>0</v>
      </c>
      <c r="D8" s="89"/>
      <c r="E8" s="87"/>
      <c r="F8" s="87"/>
      <c r="G8" s="1"/>
    </row>
    <row r="9" spans="1:11" ht="12.75" customHeight="1" thickBot="1" x14ac:dyDescent="0.2">
      <c r="A9" s="98" t="s">
        <v>5</v>
      </c>
      <c r="B9" s="99" t="s">
        <v>6</v>
      </c>
      <c r="C9" s="100" t="s">
        <v>7</v>
      </c>
      <c r="D9" s="100"/>
      <c r="E9" s="100"/>
      <c r="F9" s="100"/>
      <c r="G9" s="1"/>
    </row>
    <row r="10" spans="1:11" ht="21.75" customHeight="1" thickBot="1" x14ac:dyDescent="0.2">
      <c r="A10" s="98"/>
      <c r="B10" s="98"/>
      <c r="C10" s="100"/>
      <c r="D10" s="100"/>
      <c r="E10" s="100"/>
      <c r="F10" s="100"/>
      <c r="G10" s="1"/>
    </row>
    <row r="11" spans="1:11" ht="141" customHeight="1" thickBot="1" x14ac:dyDescent="0.2">
      <c r="A11" s="2" t="s">
        <v>8</v>
      </c>
      <c r="B11" s="3">
        <f>+E50</f>
        <v>0</v>
      </c>
      <c r="C11" s="98" t="s">
        <v>70</v>
      </c>
      <c r="D11" s="98"/>
      <c r="E11" s="98"/>
      <c r="F11" s="98"/>
      <c r="G11" s="1"/>
      <c r="K11" s="4"/>
    </row>
    <row r="12" spans="1:11" ht="370.5" customHeight="1" thickBot="1" x14ac:dyDescent="0.2">
      <c r="A12" s="5" t="s">
        <v>9</v>
      </c>
      <c r="B12" s="6">
        <f>+E57</f>
        <v>0</v>
      </c>
      <c r="C12" s="112" t="s">
        <v>76</v>
      </c>
      <c r="D12" s="112"/>
      <c r="E12" s="112"/>
      <c r="F12" s="112"/>
      <c r="G12" s="1"/>
      <c r="K12" s="7"/>
    </row>
    <row r="13" spans="1:11" ht="48" customHeight="1" thickBot="1" x14ac:dyDescent="0.2">
      <c r="A13" s="8" t="s">
        <v>10</v>
      </c>
      <c r="B13" s="9">
        <f>(B11+B12)*45%</f>
        <v>0</v>
      </c>
      <c r="C13" s="113" t="s">
        <v>11</v>
      </c>
      <c r="D13" s="113"/>
      <c r="E13" s="113"/>
      <c r="F13" s="113"/>
      <c r="K13" s="7"/>
    </row>
    <row r="14" spans="1:11" ht="60" customHeight="1" thickBot="1" x14ac:dyDescent="0.2">
      <c r="A14" s="5" t="s">
        <v>12</v>
      </c>
      <c r="B14" s="6">
        <f>F71</f>
        <v>0</v>
      </c>
      <c r="C14" s="113" t="s">
        <v>13</v>
      </c>
      <c r="D14" s="113"/>
      <c r="E14" s="113"/>
      <c r="F14" s="113"/>
      <c r="K14" s="7"/>
    </row>
    <row r="15" spans="1:11" ht="117" customHeight="1" thickBot="1" x14ac:dyDescent="0.2">
      <c r="A15" s="10" t="s">
        <v>14</v>
      </c>
      <c r="B15" s="45"/>
      <c r="C15" s="114" t="s">
        <v>67</v>
      </c>
      <c r="D15" s="114"/>
      <c r="E15" s="114"/>
      <c r="F15" s="114"/>
      <c r="K15" s="7"/>
    </row>
    <row r="16" spans="1:11" ht="136.25" customHeight="1" thickBot="1" x14ac:dyDescent="0.2">
      <c r="A16" s="5" t="s">
        <v>15</v>
      </c>
      <c r="B16" s="46"/>
      <c r="C16" s="113" t="s">
        <v>55</v>
      </c>
      <c r="D16" s="113"/>
      <c r="E16" s="113"/>
      <c r="F16" s="113"/>
      <c r="K16" s="7"/>
    </row>
    <row r="17" spans="1:11" ht="26.25" customHeight="1" thickBot="1" x14ac:dyDescent="0.2">
      <c r="A17" s="11" t="s">
        <v>16</v>
      </c>
      <c r="B17" s="12">
        <f>SUM(B11:B16)</f>
        <v>0</v>
      </c>
      <c r="C17" s="101"/>
      <c r="D17" s="102"/>
      <c r="E17" s="102"/>
      <c r="F17" s="103"/>
      <c r="K17" s="7"/>
    </row>
    <row r="18" spans="1:11" ht="12" hidden="1" customHeight="1" thickBot="1" x14ac:dyDescent="0.2">
      <c r="A18" s="13" t="s">
        <v>17</v>
      </c>
    </row>
    <row r="19" spans="1:11" ht="12" hidden="1" customHeight="1" thickBot="1" x14ac:dyDescent="0.2">
      <c r="A19" t="s">
        <v>18</v>
      </c>
    </row>
    <row r="20" spans="1:11" ht="12" hidden="1" customHeight="1" thickBot="1" x14ac:dyDescent="0.2">
      <c r="A20" s="13" t="s">
        <v>19</v>
      </c>
    </row>
    <row r="21" spans="1:11" ht="12" hidden="1" customHeight="1" thickBot="1" x14ac:dyDescent="0.2"/>
    <row r="22" spans="1:11" ht="12" hidden="1" customHeight="1" thickBot="1" x14ac:dyDescent="0.2"/>
    <row r="23" spans="1:11" ht="12" hidden="1" customHeight="1" thickBot="1" x14ac:dyDescent="0.2"/>
    <row r="24" spans="1:11" ht="12" hidden="1" customHeight="1" thickBot="1" x14ac:dyDescent="0.2"/>
    <row r="25" spans="1:11" ht="12" hidden="1" customHeight="1" thickBot="1" x14ac:dyDescent="0.2"/>
    <row r="26" spans="1:11" ht="12" hidden="1" customHeight="1" thickBot="1" x14ac:dyDescent="0.2"/>
    <row r="27" spans="1:11" ht="12" hidden="1" customHeight="1" thickBot="1" x14ac:dyDescent="0.2"/>
    <row r="28" spans="1:11" ht="12" hidden="1" customHeight="1" thickBot="1" x14ac:dyDescent="0.2"/>
    <row r="29" spans="1:11" ht="12" hidden="1" customHeight="1" thickBot="1" x14ac:dyDescent="0.2"/>
    <row r="30" spans="1:11" ht="12" hidden="1" customHeight="1" thickBot="1" x14ac:dyDescent="0.2"/>
    <row r="31" spans="1:11" ht="12" hidden="1" customHeight="1" thickBot="1" x14ac:dyDescent="0.2"/>
    <row r="32" spans="1:11" ht="12" hidden="1" customHeight="1" thickBot="1" x14ac:dyDescent="0.2"/>
    <row r="33" spans="1:8" ht="12" hidden="1" customHeight="1" thickBot="1" x14ac:dyDescent="0.2"/>
    <row r="34" spans="1:8" ht="12" hidden="1" customHeight="1" thickBot="1" x14ac:dyDescent="0.2"/>
    <row r="35" spans="1:8" ht="12" hidden="1" customHeight="1" thickBot="1" x14ac:dyDescent="0.2"/>
    <row r="36" spans="1:8" ht="12" hidden="1" customHeight="1" thickBot="1" x14ac:dyDescent="0.2"/>
    <row r="37" spans="1:8" ht="12" hidden="1" customHeight="1" thickBot="1" x14ac:dyDescent="0.2"/>
    <row r="38" spans="1:8" ht="49" customHeight="1" thickBot="1" x14ac:dyDescent="0.2">
      <c r="A38" s="124" t="s">
        <v>49</v>
      </c>
      <c r="B38" s="125"/>
      <c r="C38" s="125"/>
      <c r="D38" s="125"/>
      <c r="E38" s="126"/>
      <c r="F38" s="127"/>
    </row>
    <row r="39" spans="1:8" ht="24" customHeight="1" thickBot="1" x14ac:dyDescent="0.25">
      <c r="A39" s="116" t="s">
        <v>20</v>
      </c>
      <c r="B39" s="116"/>
      <c r="C39" s="116"/>
      <c r="D39" s="116"/>
      <c r="E39" s="116"/>
      <c r="F39" s="116"/>
    </row>
    <row r="40" spans="1:8" s="13" customFormat="1" ht="23.25" customHeight="1" thickBot="1" x14ac:dyDescent="0.2">
      <c r="A40" s="117"/>
      <c r="B40" s="117"/>
      <c r="C40" s="117"/>
      <c r="D40" s="117"/>
      <c r="E40" s="117"/>
      <c r="F40" s="117"/>
      <c r="G40" s="35"/>
    </row>
    <row r="41" spans="1:8" ht="19.5" customHeight="1" thickBot="1" x14ac:dyDescent="0.25">
      <c r="A41" s="36" t="s">
        <v>21</v>
      </c>
      <c r="B41" s="37"/>
      <c r="C41" s="37"/>
      <c r="D41" s="36"/>
      <c r="E41" s="36"/>
      <c r="F41" s="104"/>
      <c r="G41" s="35"/>
      <c r="H41" s="13"/>
    </row>
    <row r="42" spans="1:8" ht="59" customHeight="1" thickBot="1" x14ac:dyDescent="0.2">
      <c r="A42" s="14" t="s">
        <v>22</v>
      </c>
      <c r="B42" s="14" t="s">
        <v>46</v>
      </c>
      <c r="C42" s="14" t="s">
        <v>23</v>
      </c>
      <c r="D42" s="14" t="s">
        <v>24</v>
      </c>
      <c r="E42" s="15" t="s">
        <v>25</v>
      </c>
      <c r="F42" s="105"/>
      <c r="G42" s="35"/>
      <c r="H42" s="13"/>
    </row>
    <row r="43" spans="1:8" ht="15" customHeight="1" thickBot="1" x14ac:dyDescent="0.2">
      <c r="A43" s="38" t="s">
        <v>26</v>
      </c>
      <c r="B43" s="39"/>
      <c r="C43" s="39"/>
      <c r="D43" s="39"/>
      <c r="E43" s="39"/>
      <c r="F43" s="105"/>
      <c r="G43" s="35"/>
    </row>
    <row r="44" spans="1:8" ht="12.75" customHeight="1" thickBot="1" x14ac:dyDescent="0.2">
      <c r="A44" s="47"/>
      <c r="B44" s="48"/>
      <c r="C44" s="16" t="str">
        <f>IFERROR(VLOOKUP(B44:B49, A:B, 2, FALSE()), "")</f>
        <v/>
      </c>
      <c r="D44" s="53"/>
      <c r="E44" s="17" t="str">
        <f>IFERROR(C44*D44, "")</f>
        <v/>
      </c>
      <c r="F44" s="105"/>
      <c r="G44" s="35"/>
    </row>
    <row r="45" spans="1:8" ht="12.75" customHeight="1" thickBot="1" x14ac:dyDescent="0.2">
      <c r="A45" s="49"/>
      <c r="B45" s="50"/>
      <c r="C45" s="19" t="str">
        <f>IFERROR(VLOOKUP(B45:B50, A:B, 2, FALSE()), "")</f>
        <v/>
      </c>
      <c r="D45" s="54"/>
      <c r="E45" s="17" t="str">
        <f t="shared" ref="E45:E49" si="0">IFERROR(C45*D45, "")</f>
        <v/>
      </c>
      <c r="F45" s="105"/>
      <c r="G45" s="35"/>
    </row>
    <row r="46" spans="1:8" ht="12.75" customHeight="1" thickBot="1" x14ac:dyDescent="0.2">
      <c r="A46" s="49"/>
      <c r="B46" s="50"/>
      <c r="C46" s="19" t="str">
        <f>IFERROR(VLOOKUP(B46:B59, A:B, 2, FALSE()), "")</f>
        <v/>
      </c>
      <c r="D46" s="54"/>
      <c r="E46" s="17" t="str">
        <f t="shared" si="0"/>
        <v/>
      </c>
      <c r="F46" s="105"/>
      <c r="G46" s="35"/>
    </row>
    <row r="47" spans="1:8" ht="12.75" customHeight="1" thickBot="1" x14ac:dyDescent="0.2">
      <c r="A47" s="49"/>
      <c r="B47" s="50"/>
      <c r="C47" s="19" t="str">
        <f>IFERROR(VLOOKUP(B47:B60, A:B, 2, FALSE()), "")</f>
        <v/>
      </c>
      <c r="D47" s="54"/>
      <c r="E47" s="17" t="str">
        <f t="shared" si="0"/>
        <v/>
      </c>
      <c r="F47" s="105"/>
      <c r="G47" s="35"/>
    </row>
    <row r="48" spans="1:8" ht="12.75" customHeight="1" thickBot="1" x14ac:dyDescent="0.2">
      <c r="A48" s="49"/>
      <c r="B48" s="51"/>
      <c r="C48" s="19" t="str">
        <f>IFERROR(VLOOKUP(B48:B61, A:B, 2, FALSE()), "")</f>
        <v/>
      </c>
      <c r="D48" s="54"/>
      <c r="E48" s="17" t="str">
        <f t="shared" si="0"/>
        <v/>
      </c>
      <c r="F48" s="105"/>
      <c r="G48" s="35"/>
    </row>
    <row r="49" spans="1:7" ht="12.75" customHeight="1" thickBot="1" x14ac:dyDescent="0.2">
      <c r="A49" s="49"/>
      <c r="B49" s="52"/>
      <c r="C49" s="20" t="str">
        <f>IFERROR(VLOOKUP(B49:B62, A:B, 2, FALSE()), "")</f>
        <v/>
      </c>
      <c r="D49" s="54"/>
      <c r="E49" s="17" t="str">
        <f t="shared" si="0"/>
        <v/>
      </c>
      <c r="F49" s="105"/>
      <c r="G49" s="35"/>
    </row>
    <row r="50" spans="1:7" ht="13.5" customHeight="1" thickBot="1" x14ac:dyDescent="0.2">
      <c r="A50" s="21" t="s">
        <v>16</v>
      </c>
      <c r="B50" s="22"/>
      <c r="C50" s="23"/>
      <c r="D50" s="55"/>
      <c r="E50" s="24">
        <f>SUM(E44:E49)</f>
        <v>0</v>
      </c>
      <c r="F50" s="105"/>
      <c r="G50" s="35"/>
    </row>
    <row r="51" spans="1:7" ht="13.5" customHeight="1" thickBot="1" x14ac:dyDescent="0.2">
      <c r="F51" s="106"/>
      <c r="G51" s="35"/>
    </row>
    <row r="52" spans="1:7" ht="44" customHeight="1" thickBot="1" x14ac:dyDescent="0.2">
      <c r="A52" s="40" t="s">
        <v>27</v>
      </c>
      <c r="B52" s="41" t="s">
        <v>28</v>
      </c>
      <c r="C52" s="41" t="s">
        <v>54</v>
      </c>
      <c r="D52" s="41" t="s">
        <v>29</v>
      </c>
      <c r="E52" s="60" t="s">
        <v>53</v>
      </c>
      <c r="F52" s="106"/>
      <c r="G52" s="35"/>
    </row>
    <row r="53" spans="1:7" ht="13.5" customHeight="1" thickBot="1" x14ac:dyDescent="0.2">
      <c r="A53" s="32" t="s">
        <v>30</v>
      </c>
      <c r="B53" s="58"/>
      <c r="C53" s="59"/>
      <c r="D53" s="59"/>
      <c r="E53" s="17">
        <f>IFERROR(B53*C53*D53/12, "")</f>
        <v>0</v>
      </c>
      <c r="F53" s="106"/>
      <c r="G53" s="35"/>
    </row>
    <row r="54" spans="1:7" ht="13.5" customHeight="1" thickBot="1" x14ac:dyDescent="0.2">
      <c r="A54" s="33" t="s">
        <v>31</v>
      </c>
      <c r="B54" s="58"/>
      <c r="C54" s="59"/>
      <c r="D54" s="59"/>
      <c r="E54" s="17">
        <f t="shared" ref="E54:E56" si="1">IFERROR(B54*C54*D54/12, "")</f>
        <v>0</v>
      </c>
      <c r="F54" s="106"/>
      <c r="G54" s="35"/>
    </row>
    <row r="55" spans="1:7" ht="13.5" customHeight="1" thickBot="1" x14ac:dyDescent="0.2">
      <c r="A55" s="33" t="s">
        <v>32</v>
      </c>
      <c r="B55" s="58" t="s">
        <v>51</v>
      </c>
      <c r="C55" s="59" t="s">
        <v>52</v>
      </c>
      <c r="D55" s="59" t="s">
        <v>52</v>
      </c>
      <c r="E55" s="17" t="str">
        <f t="shared" si="1"/>
        <v/>
      </c>
      <c r="F55" s="106"/>
      <c r="G55" s="35"/>
    </row>
    <row r="56" spans="1:7" ht="13.5" customHeight="1" thickBot="1" x14ac:dyDescent="0.2">
      <c r="A56" s="34" t="s">
        <v>33</v>
      </c>
      <c r="B56" s="58" t="s">
        <v>51</v>
      </c>
      <c r="C56" s="59" t="s">
        <v>51</v>
      </c>
      <c r="D56" s="59" t="s">
        <v>51</v>
      </c>
      <c r="E56" s="17" t="str">
        <f t="shared" si="1"/>
        <v/>
      </c>
      <c r="F56" s="106"/>
      <c r="G56" s="35"/>
    </row>
    <row r="57" spans="1:7" ht="13.5" customHeight="1" thickBot="1" x14ac:dyDescent="0.2">
      <c r="A57" s="25" t="s">
        <v>34</v>
      </c>
      <c r="B57" s="26"/>
      <c r="C57" s="26"/>
      <c r="D57" s="26"/>
      <c r="E57" s="17">
        <f>SUM(E53:E56)</f>
        <v>0</v>
      </c>
      <c r="F57" s="106"/>
      <c r="G57" s="35"/>
    </row>
    <row r="58" spans="1:7" ht="13.5" customHeight="1" thickBot="1" x14ac:dyDescent="0.2">
      <c r="F58" s="107"/>
      <c r="G58" s="35"/>
    </row>
    <row r="59" spans="1:7" ht="12.75" customHeight="1" x14ac:dyDescent="0.15">
      <c r="A59" s="118" t="s">
        <v>35</v>
      </c>
      <c r="B59" s="119"/>
      <c r="C59" s="119"/>
      <c r="D59" s="119"/>
      <c r="E59" s="119"/>
      <c r="F59" s="120"/>
      <c r="G59" s="35"/>
    </row>
    <row r="60" spans="1:7" ht="13.5" customHeight="1" thickBot="1" x14ac:dyDescent="0.2">
      <c r="A60" s="121"/>
      <c r="B60" s="122"/>
      <c r="C60" s="122"/>
      <c r="D60" s="122"/>
      <c r="E60" s="122"/>
      <c r="F60" s="123"/>
      <c r="G60" s="35"/>
    </row>
    <row r="61" spans="1:7" ht="54.75" customHeight="1" thickBot="1" x14ac:dyDescent="0.2">
      <c r="A61" s="42" t="s">
        <v>36</v>
      </c>
      <c r="B61" s="41" t="s">
        <v>37</v>
      </c>
      <c r="C61" s="43" t="s">
        <v>38</v>
      </c>
      <c r="D61" s="42" t="s">
        <v>39</v>
      </c>
      <c r="E61" s="42" t="s">
        <v>40</v>
      </c>
      <c r="F61" s="44" t="s">
        <v>41</v>
      </c>
      <c r="G61" s="35"/>
    </row>
    <row r="62" spans="1:7" ht="12.75" customHeight="1" thickBot="1" x14ac:dyDescent="0.2">
      <c r="A62" s="49"/>
      <c r="B62" s="49">
        <v>0</v>
      </c>
      <c r="C62" s="27">
        <v>36</v>
      </c>
      <c r="D62" s="49">
        <v>0</v>
      </c>
      <c r="E62" s="49">
        <v>0</v>
      </c>
      <c r="F62" s="24">
        <f>ROUND(+(B62/C62*D62)*E62%,0)</f>
        <v>0</v>
      </c>
      <c r="G62" s="35"/>
    </row>
    <row r="63" spans="1:7" ht="12.75" customHeight="1" thickBot="1" x14ac:dyDescent="0.2">
      <c r="A63" s="49"/>
      <c r="B63" s="49">
        <v>0</v>
      </c>
      <c r="C63" s="27">
        <v>36</v>
      </c>
      <c r="D63" s="49">
        <v>0</v>
      </c>
      <c r="E63" s="49">
        <v>0</v>
      </c>
      <c r="F63" s="24">
        <f t="shared" ref="F63:F70" si="2">ROUND(+(B63/C63*D63)*E63%,0)</f>
        <v>0</v>
      </c>
      <c r="G63" s="35"/>
    </row>
    <row r="64" spans="1:7" ht="12.75" customHeight="1" thickBot="1" x14ac:dyDescent="0.2">
      <c r="A64" s="49"/>
      <c r="B64" s="49">
        <v>0</v>
      </c>
      <c r="C64" s="27">
        <v>36</v>
      </c>
      <c r="D64" s="49">
        <v>0</v>
      </c>
      <c r="E64" s="49">
        <v>0</v>
      </c>
      <c r="F64" s="24">
        <f t="shared" si="2"/>
        <v>0</v>
      </c>
      <c r="G64" s="35"/>
    </row>
    <row r="65" spans="1:7" ht="12.75" customHeight="1" thickBot="1" x14ac:dyDescent="0.2">
      <c r="A65" s="49"/>
      <c r="B65" s="49">
        <v>0</v>
      </c>
      <c r="C65" s="27">
        <v>36</v>
      </c>
      <c r="D65" s="49">
        <v>0</v>
      </c>
      <c r="E65" s="49">
        <v>0</v>
      </c>
      <c r="F65" s="24">
        <f t="shared" si="2"/>
        <v>0</v>
      </c>
      <c r="G65" s="35"/>
    </row>
    <row r="66" spans="1:7" ht="12.75" customHeight="1" thickBot="1" x14ac:dyDescent="0.2">
      <c r="A66" s="49"/>
      <c r="B66" s="49">
        <v>0</v>
      </c>
      <c r="C66" s="27">
        <v>36</v>
      </c>
      <c r="D66" s="49">
        <v>0</v>
      </c>
      <c r="E66" s="49">
        <v>0</v>
      </c>
      <c r="F66" s="24">
        <f t="shared" si="2"/>
        <v>0</v>
      </c>
      <c r="G66" s="35"/>
    </row>
    <row r="67" spans="1:7" ht="12.75" customHeight="1" thickBot="1" x14ac:dyDescent="0.2">
      <c r="A67" s="49"/>
      <c r="B67" s="49">
        <v>0</v>
      </c>
      <c r="C67" s="27">
        <v>36</v>
      </c>
      <c r="D67" s="49">
        <v>0</v>
      </c>
      <c r="E67" s="49">
        <v>0</v>
      </c>
      <c r="F67" s="24">
        <f t="shared" si="2"/>
        <v>0</v>
      </c>
      <c r="G67" s="35"/>
    </row>
    <row r="68" spans="1:7" ht="12.75" customHeight="1" thickBot="1" x14ac:dyDescent="0.2">
      <c r="A68" s="49"/>
      <c r="B68" s="49">
        <v>0</v>
      </c>
      <c r="C68" s="27">
        <v>36</v>
      </c>
      <c r="D68" s="49">
        <v>0</v>
      </c>
      <c r="E68" s="49">
        <v>0</v>
      </c>
      <c r="F68" s="24">
        <f t="shared" si="2"/>
        <v>0</v>
      </c>
      <c r="G68" s="35"/>
    </row>
    <row r="69" spans="1:7" ht="12.75" customHeight="1" thickBot="1" x14ac:dyDescent="0.2">
      <c r="A69" s="49"/>
      <c r="B69" s="49">
        <v>0</v>
      </c>
      <c r="C69" s="27">
        <v>36</v>
      </c>
      <c r="D69" s="49">
        <v>0</v>
      </c>
      <c r="E69" s="49">
        <v>0</v>
      </c>
      <c r="F69" s="24">
        <f t="shared" si="2"/>
        <v>0</v>
      </c>
      <c r="G69" s="35"/>
    </row>
    <row r="70" spans="1:7" ht="12.75" customHeight="1" thickBot="1" x14ac:dyDescent="0.2">
      <c r="A70" s="49"/>
      <c r="B70" s="49">
        <v>0</v>
      </c>
      <c r="C70" s="27">
        <v>36</v>
      </c>
      <c r="D70" s="49">
        <v>0</v>
      </c>
      <c r="E70" s="49">
        <v>0</v>
      </c>
      <c r="F70" s="24">
        <f t="shared" si="2"/>
        <v>0</v>
      </c>
      <c r="G70" s="35"/>
    </row>
    <row r="71" spans="1:7" ht="12.75" customHeight="1" thickBot="1" x14ac:dyDescent="0.2">
      <c r="A71" s="25" t="s">
        <v>34</v>
      </c>
      <c r="B71" s="28">
        <f>SUM(B62:B70)</f>
        <v>0</v>
      </c>
      <c r="C71" s="115"/>
      <c r="D71" s="115"/>
      <c r="E71" s="115"/>
      <c r="F71" s="24">
        <f>SUM(F62:F70)</f>
        <v>0</v>
      </c>
      <c r="G71" s="35"/>
    </row>
    <row r="72" spans="1:7" ht="135" customHeight="1" thickBot="1" x14ac:dyDescent="0.2">
      <c r="A72" s="108" t="s">
        <v>56</v>
      </c>
      <c r="B72" s="109"/>
      <c r="C72" s="109"/>
      <c r="D72" s="109"/>
      <c r="E72" s="110"/>
      <c r="F72" s="111"/>
    </row>
    <row r="73" spans="1:7" ht="12.75" customHeight="1" x14ac:dyDescent="0.15"/>
    <row r="74" spans="1:7" ht="13.5" customHeight="1" x14ac:dyDescent="0.15"/>
    <row r="77" spans="1:7" ht="12.75" customHeight="1" x14ac:dyDescent="0.15">
      <c r="A77" s="56" t="s">
        <v>42</v>
      </c>
      <c r="B77" s="57" t="s">
        <v>23</v>
      </c>
      <c r="D77" s="13"/>
    </row>
    <row r="78" spans="1:7" ht="12.75" customHeight="1" x14ac:dyDescent="0.15">
      <c r="A78" s="18" t="s">
        <v>43</v>
      </c>
      <c r="B78" s="29">
        <v>81</v>
      </c>
    </row>
    <row r="79" spans="1:7" ht="12.75" customHeight="1" x14ac:dyDescent="0.15">
      <c r="A79" s="18" t="s">
        <v>44</v>
      </c>
      <c r="B79" s="29">
        <v>53</v>
      </c>
    </row>
    <row r="80" spans="1:7" ht="12.75" customHeight="1" thickBot="1" x14ac:dyDescent="0.2">
      <c r="A80" s="30" t="s">
        <v>45</v>
      </c>
      <c r="B80" s="31">
        <v>34</v>
      </c>
    </row>
    <row r="83" spans="1:10" ht="69.75" customHeight="1" x14ac:dyDescent="0.15">
      <c r="A83" s="80" t="s">
        <v>75</v>
      </c>
      <c r="B83" s="63" t="s">
        <v>57</v>
      </c>
      <c r="C83" s="63" t="s">
        <v>58</v>
      </c>
      <c r="D83" s="63" t="s">
        <v>59</v>
      </c>
      <c r="E83" s="63" t="s">
        <v>60</v>
      </c>
      <c r="F83" s="63" t="s">
        <v>61</v>
      </c>
      <c r="G83" s="63" t="s">
        <v>62</v>
      </c>
      <c r="H83" s="81"/>
    </row>
    <row r="84" spans="1:10" ht="36" customHeight="1" x14ac:dyDescent="0.15">
      <c r="A84" s="64" t="s">
        <v>63</v>
      </c>
      <c r="B84" s="65">
        <v>28456.46</v>
      </c>
      <c r="C84" s="65">
        <f>B84*24.2%</f>
        <v>6886.4633199999998</v>
      </c>
      <c r="D84" s="65">
        <f>(B84*80%)*9.6%-(B84*80%)*2.5%</f>
        <v>1616.3269280000002</v>
      </c>
      <c r="E84" s="65">
        <f>B84*1.61%</f>
        <v>458.14900599999999</v>
      </c>
      <c r="F84" s="65">
        <f>B84*8.5%</f>
        <v>2418.7991000000002</v>
      </c>
      <c r="G84" s="66">
        <f>SUM(B84:F84)</f>
        <v>39836.198354000007</v>
      </c>
      <c r="H84" s="82"/>
      <c r="J84" s="76"/>
    </row>
    <row r="85" spans="1:10" ht="34.5" customHeight="1" x14ac:dyDescent="0.15">
      <c r="A85" s="64" t="s">
        <v>64</v>
      </c>
      <c r="B85" s="65">
        <v>28456.46</v>
      </c>
      <c r="C85" s="65">
        <f>B85*24.2%</f>
        <v>6886.4633199999998</v>
      </c>
      <c r="D85" s="65">
        <f>(B85*80%)*9.6%-(B85*80%)*2.5%</f>
        <v>1616.3269280000002</v>
      </c>
      <c r="E85" s="65">
        <f>B85*1.61%</f>
        <v>458.14900599999999</v>
      </c>
      <c r="F85" s="65">
        <f>B85*8.5%</f>
        <v>2418.7991000000002</v>
      </c>
      <c r="G85" s="66">
        <f>SUM(B85:F85)</f>
        <v>39836.198354000007</v>
      </c>
      <c r="H85" s="82"/>
      <c r="J85" s="76"/>
    </row>
    <row r="86" spans="1:10" ht="13" customHeight="1" x14ac:dyDescent="0.15">
      <c r="A86" s="77"/>
      <c r="B86" s="61"/>
      <c r="C86" s="61"/>
      <c r="D86" s="61"/>
      <c r="J86" s="78"/>
    </row>
    <row r="87" spans="1:10" ht="13" customHeight="1" x14ac:dyDescent="0.15">
      <c r="A87" s="77"/>
      <c r="B87" s="61"/>
      <c r="C87" s="61"/>
      <c r="D87" s="61"/>
      <c r="J87" s="79"/>
    </row>
    <row r="88" spans="1:10" ht="65.25" customHeight="1" x14ac:dyDescent="0.2">
      <c r="A88" s="80" t="s">
        <v>68</v>
      </c>
      <c r="B88" s="67" t="s">
        <v>57</v>
      </c>
      <c r="C88" s="67" t="s">
        <v>66</v>
      </c>
      <c r="D88" s="67" t="s">
        <v>62</v>
      </c>
    </row>
    <row r="89" spans="1:10" ht="30.75" customHeight="1" x14ac:dyDescent="0.15">
      <c r="A89" s="64" t="s">
        <v>65</v>
      </c>
      <c r="B89" s="65">
        <v>22500</v>
      </c>
      <c r="C89" s="65">
        <f>437.88*12</f>
        <v>5254.5599999999995</v>
      </c>
      <c r="D89" s="66">
        <f>SUM(B89:C89)</f>
        <v>27754.559999999998</v>
      </c>
    </row>
    <row r="90" spans="1:10" ht="13" customHeight="1" x14ac:dyDescent="0.15">
      <c r="B90" s="61"/>
      <c r="C90" s="61"/>
      <c r="D90" s="62"/>
      <c r="E90" s="61"/>
      <c r="F90" s="61"/>
      <c r="G90" s="62"/>
    </row>
    <row r="91" spans="1:10" ht="53.25" customHeight="1" x14ac:dyDescent="0.2">
      <c r="A91" s="80" t="s">
        <v>68</v>
      </c>
      <c r="B91" s="67" t="s">
        <v>57</v>
      </c>
      <c r="C91" s="67" t="s">
        <v>66</v>
      </c>
      <c r="D91" s="67" t="s">
        <v>62</v>
      </c>
      <c r="E91" s="67" t="s">
        <v>73</v>
      </c>
      <c r="F91" s="72" t="s">
        <v>72</v>
      </c>
    </row>
    <row r="92" spans="1:10" ht="30.5" customHeight="1" x14ac:dyDescent="0.15">
      <c r="A92" s="64" t="s">
        <v>77</v>
      </c>
      <c r="B92" s="65">
        <f>16243</f>
        <v>16243</v>
      </c>
      <c r="C92" s="65">
        <f>(316.2*12)</f>
        <v>3794.3999999999996</v>
      </c>
      <c r="D92" s="66">
        <f>SUM(B92:C92)</f>
        <v>20037.400000000001</v>
      </c>
      <c r="E92" s="70">
        <f>834.89*6</f>
        <v>5009.34</v>
      </c>
      <c r="F92" s="73"/>
      <c r="G92" s="69"/>
    </row>
    <row r="93" spans="1:10" ht="16" x14ac:dyDescent="0.2">
      <c r="B93" s="61"/>
      <c r="C93" s="61"/>
      <c r="D93" s="68"/>
      <c r="E93" s="71" t="s">
        <v>74</v>
      </c>
      <c r="F93" s="74"/>
      <c r="G93" s="69"/>
    </row>
    <row r="94" spans="1:10" ht="15" x14ac:dyDescent="0.15">
      <c r="B94" s="61"/>
      <c r="C94" s="61"/>
      <c r="D94" s="62"/>
      <c r="E94" s="130">
        <f>ROUND((D92/3*2)*10%,2)</f>
        <v>1335.83</v>
      </c>
      <c r="F94" s="75">
        <f>D92+E92+E94</f>
        <v>26382.57</v>
      </c>
    </row>
    <row r="95" spans="1:10" ht="15" x14ac:dyDescent="0.15">
      <c r="B95" s="61"/>
      <c r="C95" s="61"/>
      <c r="D95" s="62"/>
      <c r="E95" s="128"/>
      <c r="F95" s="129"/>
    </row>
    <row r="96" spans="1:10" ht="15" x14ac:dyDescent="0.15">
      <c r="A96" s="64" t="s">
        <v>71</v>
      </c>
      <c r="B96" s="65">
        <f>16243*3</f>
        <v>48729</v>
      </c>
      <c r="C96" s="65">
        <f>(316.2*12)*3</f>
        <v>11383.199999999999</v>
      </c>
      <c r="D96" s="66">
        <f>SUM(B96:C96)</f>
        <v>60112.2</v>
      </c>
      <c r="E96" s="130">
        <f>834.89*6</f>
        <v>5009.34</v>
      </c>
      <c r="F96" s="73"/>
    </row>
    <row r="97" spans="2:6" ht="16" x14ac:dyDescent="0.2">
      <c r="B97" s="61"/>
      <c r="C97" s="61"/>
      <c r="D97" s="68"/>
      <c r="E97" s="71" t="s">
        <v>74</v>
      </c>
      <c r="F97" s="74"/>
    </row>
    <row r="98" spans="2:6" ht="15" x14ac:dyDescent="0.15">
      <c r="B98" s="61"/>
      <c r="C98" s="61"/>
      <c r="D98" s="62"/>
      <c r="E98" s="70">
        <f>ROUND((D96/3*2)*10%,2)</f>
        <v>4007.48</v>
      </c>
      <c r="F98" s="75">
        <f>D96+E96+E98</f>
        <v>69129.01999999999</v>
      </c>
    </row>
    <row r="99" spans="2:6" ht="15" x14ac:dyDescent="0.15">
      <c r="B99" s="61"/>
      <c r="C99" s="61"/>
      <c r="D99" s="62"/>
    </row>
  </sheetData>
  <mergeCells count="33">
    <mergeCell ref="F41:F58"/>
    <mergeCell ref="A72:F72"/>
    <mergeCell ref="C12:F12"/>
    <mergeCell ref="C13:F13"/>
    <mergeCell ref="C14:F14"/>
    <mergeCell ref="C15:F15"/>
    <mergeCell ref="C16:F16"/>
    <mergeCell ref="C71:E71"/>
    <mergeCell ref="A39:F39"/>
    <mergeCell ref="A40:F40"/>
    <mergeCell ref="A59:F60"/>
    <mergeCell ref="A38:F38"/>
    <mergeCell ref="A9:A10"/>
    <mergeCell ref="B9:B10"/>
    <mergeCell ref="C9:F10"/>
    <mergeCell ref="C11:F11"/>
    <mergeCell ref="C17:F17"/>
    <mergeCell ref="A1:B1"/>
    <mergeCell ref="C1:F1"/>
    <mergeCell ref="A2:B2"/>
    <mergeCell ref="C2:F2"/>
    <mergeCell ref="A3:A5"/>
    <mergeCell ref="B3:C3"/>
    <mergeCell ref="D3:F3"/>
    <mergeCell ref="B4:C5"/>
    <mergeCell ref="D4:F5"/>
    <mergeCell ref="A6:B6"/>
    <mergeCell ref="C6:F6"/>
    <mergeCell ref="A7:B7"/>
    <mergeCell ref="C7:D7"/>
    <mergeCell ref="E7:F8"/>
    <mergeCell ref="A8:B8"/>
    <mergeCell ref="C8:D8"/>
  </mergeCells>
  <dataValidations disablePrompts="1" count="2">
    <dataValidation type="list" allowBlank="1" sqref="C6" xr:uid="{00000000-0002-0000-0000-000000000000}">
      <formula1>$A$18:$A$20</formula1>
      <formula2>0</formula2>
    </dataValidation>
    <dataValidation type="list" allowBlank="1" showInputMessage="1" showErrorMessage="1" sqref="B44:B49" xr:uid="{00000000-0002-0000-0000-000001000000}">
      <formula1>$A$78:$A$80</formula1>
      <formula2>0</formula2>
    </dataValidation>
  </dataValidations>
  <pageMargins left="0.75" right="0.75" top="1" bottom="1"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UO UNISANNIO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Carmela Berloffa</dc:creator>
  <dc:description/>
  <cp:lastModifiedBy>MAROTTI eugenio</cp:lastModifiedBy>
  <cp:revision>0</cp:revision>
  <cp:lastPrinted>2018-01-16T11:03:49Z</cp:lastPrinted>
  <dcterms:created xsi:type="dcterms:W3CDTF">2005-10-14T13:10:30Z</dcterms:created>
  <dcterms:modified xsi:type="dcterms:W3CDTF">2026-05-21T08:30:29Z</dcterms:modified>
  <dc:language>en-US</dc:language>
</cp:coreProperties>
</file>