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hidePivotFieldList="1" defaultThemeVersion="124226"/>
  <bookViews>
    <workbookView xWindow="480" yWindow="30" windowWidth="11355" windowHeight="9210" firstSheet="2" activeTab="2"/>
  </bookViews>
  <sheets>
    <sheet name="PIVOT" sheetId="2" state="hidden" r:id="rId1"/>
    <sheet name="DEFI_QUESTIONARI_COMPILATI" sheetId="1" state="hidden" r:id="rId2"/>
    <sheet name="OUTPUT1" sheetId="13" r:id="rId3"/>
    <sheet name="OUTPUT4" sheetId="14" state="hidden" r:id="rId4"/>
    <sheet name="Grafico1" sheetId="8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25725"/>
</workbook>
</file>

<file path=xl/calcChain.xml><?xml version="1.0" encoding="utf-8"?>
<calcChain xmlns="http://schemas.openxmlformats.org/spreadsheetml/2006/main">
  <c r="L7" i="2"/>
  <c r="L8"/>
  <c r="L9"/>
  <c r="L10"/>
  <c r="L6"/>
  <c r="I16" i="13"/>
  <c r="H16"/>
  <c r="F16"/>
  <c r="E16"/>
  <c r="D16"/>
  <c r="C16"/>
  <c r="B16"/>
  <c r="I15"/>
  <c r="H15"/>
  <c r="F15"/>
  <c r="E15"/>
  <c r="D15"/>
  <c r="C15"/>
  <c r="B15"/>
  <c r="I14"/>
  <c r="H14"/>
  <c r="F14"/>
  <c r="E14"/>
  <c r="D14"/>
  <c r="C14"/>
  <c r="B14"/>
  <c r="I13"/>
  <c r="H13"/>
  <c r="F13"/>
  <c r="E13"/>
  <c r="D13"/>
  <c r="C13"/>
  <c r="B13"/>
  <c r="I12"/>
  <c r="H12"/>
  <c r="F12"/>
  <c r="E12"/>
  <c r="D12"/>
  <c r="C12"/>
  <c r="B12"/>
  <c r="I11"/>
  <c r="H11"/>
  <c r="F11"/>
  <c r="E11"/>
  <c r="D11"/>
  <c r="C11"/>
  <c r="B11"/>
  <c r="I10"/>
  <c r="H10"/>
  <c r="F10"/>
  <c r="E10"/>
  <c r="D10"/>
  <c r="C10"/>
  <c r="B10"/>
  <c r="I9"/>
  <c r="H9"/>
  <c r="F9"/>
  <c r="E9"/>
  <c r="D9"/>
  <c r="C9"/>
  <c r="B9"/>
  <c r="I8"/>
  <c r="H8"/>
  <c r="F8"/>
  <c r="E8"/>
  <c r="D8"/>
  <c r="C8"/>
  <c r="B8"/>
  <c r="I7"/>
  <c r="H7"/>
  <c r="F7"/>
  <c r="E7"/>
  <c r="D7"/>
  <c r="C7"/>
  <c r="B7"/>
  <c r="L35" i="2"/>
  <c r="L36"/>
  <c r="L37"/>
  <c r="L38"/>
  <c r="L39"/>
  <c r="L40"/>
  <c r="L41"/>
  <c r="L42"/>
  <c r="L43"/>
  <c r="L34"/>
  <c r="J34"/>
  <c r="B19"/>
  <c r="C19"/>
  <c r="D19"/>
  <c r="E19"/>
  <c r="F19"/>
  <c r="G19" s="1"/>
  <c r="J19"/>
  <c r="B20"/>
  <c r="C20"/>
  <c r="D20"/>
  <c r="E20"/>
  <c r="F20"/>
  <c r="G20" s="1"/>
  <c r="J20"/>
  <c r="B21"/>
  <c r="C21"/>
  <c r="D21"/>
  <c r="E21"/>
  <c r="F21"/>
  <c r="G21" s="1"/>
  <c r="J21"/>
  <c r="B22"/>
  <c r="C22"/>
  <c r="D22"/>
  <c r="G22" s="1"/>
  <c r="E22"/>
  <c r="F22"/>
  <c r="J22"/>
  <c r="B23"/>
  <c r="C23"/>
  <c r="D23"/>
  <c r="G23" s="1"/>
  <c r="E23"/>
  <c r="F23"/>
  <c r="J23"/>
  <c r="B24"/>
  <c r="C24"/>
  <c r="D24"/>
  <c r="G24" s="1"/>
  <c r="E24"/>
  <c r="F24"/>
  <c r="J24"/>
  <c r="B25"/>
  <c r="C25"/>
  <c r="D25"/>
  <c r="G25" s="1"/>
  <c r="E25"/>
  <c r="F25"/>
  <c r="J25"/>
  <c r="B26"/>
  <c r="C26"/>
  <c r="D26"/>
  <c r="G26" s="1"/>
  <c r="E26"/>
  <c r="F26"/>
  <c r="J26"/>
  <c r="B27"/>
  <c r="C27"/>
  <c r="D27"/>
  <c r="G27" s="1"/>
  <c r="E27"/>
  <c r="F27"/>
  <c r="J27"/>
  <c r="B28"/>
  <c r="C28"/>
  <c r="D28"/>
  <c r="G28" s="1"/>
  <c r="E28"/>
  <c r="F28"/>
  <c r="J28"/>
  <c r="I43"/>
  <c r="H43"/>
  <c r="F43"/>
  <c r="E43"/>
  <c r="D43"/>
  <c r="C43"/>
  <c r="B43"/>
  <c r="I42"/>
  <c r="H42"/>
  <c r="F42"/>
  <c r="E42"/>
  <c r="D42"/>
  <c r="C42"/>
  <c r="B42"/>
  <c r="I41"/>
  <c r="H41"/>
  <c r="F41"/>
  <c r="E41"/>
  <c r="D41"/>
  <c r="C41"/>
  <c r="B41"/>
  <c r="G41" s="1"/>
  <c r="I40"/>
  <c r="H40"/>
  <c r="F40"/>
  <c r="E40"/>
  <c r="D40"/>
  <c r="C40"/>
  <c r="B40"/>
  <c r="I39"/>
  <c r="H39"/>
  <c r="F39"/>
  <c r="E39"/>
  <c r="D39"/>
  <c r="C39"/>
  <c r="B39"/>
  <c r="I38"/>
  <c r="H38"/>
  <c r="F38"/>
  <c r="E38"/>
  <c r="D38"/>
  <c r="C38"/>
  <c r="B38"/>
  <c r="I37"/>
  <c r="H37"/>
  <c r="F37"/>
  <c r="E37"/>
  <c r="D37"/>
  <c r="C37"/>
  <c r="B37"/>
  <c r="I36"/>
  <c r="H36"/>
  <c r="F36"/>
  <c r="E36"/>
  <c r="D36"/>
  <c r="C36"/>
  <c r="B36"/>
  <c r="I35"/>
  <c r="H35"/>
  <c r="F35"/>
  <c r="E35"/>
  <c r="D35"/>
  <c r="C35"/>
  <c r="B35"/>
  <c r="I34"/>
  <c r="H34"/>
  <c r="F34"/>
  <c r="E34"/>
  <c r="D34"/>
  <c r="C34"/>
  <c r="B34"/>
  <c r="C13"/>
  <c r="D13"/>
  <c r="E13"/>
  <c r="F13"/>
  <c r="G13"/>
  <c r="H13"/>
  <c r="I13"/>
  <c r="J13"/>
  <c r="K13"/>
  <c r="C12"/>
  <c r="D12"/>
  <c r="E12"/>
  <c r="F12"/>
  <c r="G12"/>
  <c r="H12"/>
  <c r="I12"/>
  <c r="J12"/>
  <c r="K12"/>
  <c r="B13"/>
  <c r="B12"/>
  <c r="C10"/>
  <c r="D10"/>
  <c r="E10"/>
  <c r="F10"/>
  <c r="G10"/>
  <c r="H10"/>
  <c r="I10"/>
  <c r="J10"/>
  <c r="K10"/>
  <c r="B10"/>
  <c r="C9"/>
  <c r="D9"/>
  <c r="E9"/>
  <c r="F9"/>
  <c r="G9"/>
  <c r="H9"/>
  <c r="I9"/>
  <c r="J9"/>
  <c r="K9"/>
  <c r="B9"/>
  <c r="C8"/>
  <c r="D8"/>
  <c r="E8"/>
  <c r="F8"/>
  <c r="G8"/>
  <c r="H8"/>
  <c r="I8"/>
  <c r="J8"/>
  <c r="K8"/>
  <c r="B8"/>
  <c r="C7"/>
  <c r="D7"/>
  <c r="E7"/>
  <c r="F7"/>
  <c r="G7"/>
  <c r="H7"/>
  <c r="I7"/>
  <c r="J7"/>
  <c r="K7"/>
  <c r="B7"/>
  <c r="C6"/>
  <c r="D6"/>
  <c r="E6"/>
  <c r="F6"/>
  <c r="G6"/>
  <c r="H6"/>
  <c r="I6"/>
  <c r="I11" s="1"/>
  <c r="J6"/>
  <c r="K6"/>
  <c r="B6"/>
  <c r="J243" i="1"/>
  <c r="K243"/>
  <c r="L243"/>
  <c r="M243"/>
  <c r="N243"/>
  <c r="O243"/>
  <c r="P243"/>
  <c r="Q243"/>
  <c r="R243"/>
  <c r="K242"/>
  <c r="L242"/>
  <c r="M242"/>
  <c r="N242"/>
  <c r="O242"/>
  <c r="P242"/>
  <c r="Q242"/>
  <c r="R242"/>
  <c r="J242"/>
  <c r="I243"/>
  <c r="I242"/>
  <c r="J11" i="2"/>
  <c r="H11"/>
  <c r="F11"/>
  <c r="D11"/>
  <c r="G7" i="13" l="1"/>
  <c r="K7" s="1"/>
  <c r="G8"/>
  <c r="K8" s="1"/>
  <c r="G9"/>
  <c r="K9" s="1"/>
  <c r="G10"/>
  <c r="K10" s="1"/>
  <c r="G11"/>
  <c r="K11" s="1"/>
  <c r="G12"/>
  <c r="K12" s="1"/>
  <c r="G13"/>
  <c r="K13" s="1"/>
  <c r="G14"/>
  <c r="K14" s="1"/>
  <c r="G15"/>
  <c r="K15" s="1"/>
  <c r="G16"/>
  <c r="K16" s="1"/>
  <c r="K41" i="2"/>
  <c r="G38"/>
  <c r="K38" s="1"/>
  <c r="K28"/>
  <c r="K27"/>
  <c r="K26"/>
  <c r="K25"/>
  <c r="K24"/>
  <c r="K23"/>
  <c r="K22"/>
  <c r="K21"/>
  <c r="K20"/>
  <c r="K19"/>
  <c r="K35"/>
  <c r="G35"/>
  <c r="G37"/>
  <c r="K37" s="1"/>
  <c r="G39"/>
  <c r="K39" s="1"/>
  <c r="G43"/>
  <c r="J43" s="1"/>
  <c r="J41"/>
  <c r="J39"/>
  <c r="J35"/>
  <c r="G34"/>
  <c r="K34" s="1"/>
  <c r="G36"/>
  <c r="K36" s="1"/>
  <c r="G40"/>
  <c r="K40" s="1"/>
  <c r="G42"/>
  <c r="K42" s="1"/>
  <c r="J42"/>
  <c r="J40"/>
  <c r="J38"/>
  <c r="C11"/>
  <c r="E11"/>
  <c r="G11"/>
  <c r="K11"/>
  <c r="B11"/>
  <c r="J15" i="13" l="1"/>
  <c r="J13"/>
  <c r="J11"/>
  <c r="J9"/>
  <c r="J7"/>
  <c r="J16"/>
  <c r="J14"/>
  <c r="J12"/>
  <c r="J10"/>
  <c r="J8"/>
  <c r="J36" i="2"/>
  <c r="J37"/>
  <c r="K43"/>
</calcChain>
</file>

<file path=xl/sharedStrings.xml><?xml version="1.0" encoding="utf-8"?>
<sst xmlns="http://schemas.openxmlformats.org/spreadsheetml/2006/main" count="1794" uniqueCount="519">
  <si>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</si>
  <si>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</si>
  <si>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</si>
  <si>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</si>
  <si>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</si>
  <si>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</si>
  <si>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</si>
  <si>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</si>
  <si>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</si>
  <si>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</si>
  <si>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</si>
  <si>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</si>
  <si>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</si>
  <si>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</si>
  <si>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</si>
  <si>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</si>
  <si>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</si>
  <si>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</si>
  <si>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</si>
  <si>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</si>
  <si>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</si>
  <si>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</si>
  <si>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</si>
  <si>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</si>
  <si>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</si>
  <si>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</si>
  <si>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</si>
  <si>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</si>
  <si>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</si>
  <si>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</si>
  <si>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</si>
  <si>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</si>
  <si>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</si>
  <si>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</si>
  <si>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</si>
  <si>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</si>
  <si>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</si>
  <si>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</si>
  <si>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</si>
  <si>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</si>
  <si>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</si>
  <si>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</si>
  <si>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</si>
  <si>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</si>
  <si>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</si>
  <si>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</si>
  <si>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</si>
  <si>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</si>
  <si>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</si>
  <si>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</si>
  <si>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</si>
  <si>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</si>
  <si>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</si>
  <si>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</si>
  <si>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</si>
  <si>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</si>
  <si>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</si>
  <si>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</si>
  <si>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</si>
  <si>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</si>
  <si>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</si>
  <si>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</si>
  <si>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</si>
  <si>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</si>
  <si>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</si>
  <si>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</si>
  <si>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</si>
  <si>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</si>
  <si>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</si>
  <si>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</si>
  <si>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</si>
  <si>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</si>
  <si>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</si>
  <si>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</si>
  <si>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</si>
  <si>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</si>
  <si>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</si>
  <si>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</si>
  <si>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</si>
  <si>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</si>
  <si>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</si>
  <si>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</si>
  <si>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</si>
  <si>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</si>
  <si>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</si>
  <si>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</si>
  <si>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</si>
  <si>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</si>
  <si>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</si>
  <si>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</si>
  <si>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</si>
  <si>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</si>
  <si>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</si>
  <si>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</si>
  <si>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</si>
  <si>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</si>
  <si>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</si>
  <si>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</si>
  <si>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</si>
  <si>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</si>
  <si>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</si>
  <si>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</si>
  <si>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</si>
  <si>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</si>
  <si>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</si>
  <si>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</si>
  <si>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</si>
  <si>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</si>
  <si>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</si>
  <si>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</si>
  <si>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</si>
  <si>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</si>
  <si>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</si>
  <si>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</si>
  <si>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</si>
  <si>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</si>
  <si>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</si>
  <si>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</si>
  <si>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</si>
  <si>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</si>
  <si>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</si>
  <si>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</si>
  <si>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</si>
  <si>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</si>
  <si>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</si>
  <si>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</si>
  <si>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</si>
  <si>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</si>
  <si>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</si>
  <si>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</si>
  <si>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</si>
  <si>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</si>
  <si>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</si>
  <si>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</si>
  <si>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</si>
  <si>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</si>
  <si>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</si>
  <si>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</si>
  <si>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</si>
  <si>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</si>
  <si>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</si>
  <si>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</si>
  <si>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</si>
  <si>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</si>
  <si>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</si>
  <si>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</si>
  <si>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</si>
  <si>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</si>
  <si>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</si>
  <si>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</si>
  <si>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</si>
  <si>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</si>
  <si>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</si>
  <si>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</si>
  <si>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</si>
  <si>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</si>
  <si>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</si>
  <si>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</si>
  <si>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</si>
  <si>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</si>
  <si>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</si>
  <si>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</si>
  <si>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</si>
  <si>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</si>
  <si>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</si>
  <si>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</si>
  <si>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</si>
  <si>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</si>
  <si>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</si>
  <si>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</si>
  <si>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</si>
  <si>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</si>
  <si>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</si>
  <si>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</si>
  <si>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</si>
  <si>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</si>
  <si>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</si>
  <si>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</si>
  <si>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</si>
  <si>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</si>
  <si>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</si>
  <si>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</si>
  <si>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</si>
  <si>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</si>
  <si>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</si>
  <si>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</si>
  <si>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</si>
  <si>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</si>
  <si>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</si>
  <si>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</si>
  <si>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</si>
  <si>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</si>
  <si>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</si>
  <si>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</si>
  <si>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</si>
  <si>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</si>
  <si>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</si>
  <si>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</si>
  <si>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</si>
  <si>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</si>
  <si>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</si>
  <si>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</si>
  <si>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</si>
  <si>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</si>
  <si>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</si>
  <si>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</si>
  <si>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</si>
  <si>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</si>
  <si>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</si>
  <si>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</si>
  <si>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</si>
  <si>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</si>
  <si>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</si>
  <si>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</si>
  <si>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</si>
  <si>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</si>
  <si>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</si>
  <si>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</si>
  <si>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</si>
  <si>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</si>
  <si>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</si>
  <si>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</si>
  <si>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</si>
  <si>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</si>
  <si>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</si>
  <si>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</si>
  <si>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</si>
  <si>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</si>
  <si>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</si>
  <si>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</si>
  <si>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</si>
  <si>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</si>
  <si>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</si>
  <si>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</si>
  <si>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</si>
  <si>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</si>
  <si>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</si>
  <si>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</si>
  <si>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</si>
  <si>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</si>
  <si>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</si>
  <si>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</si>
  <si>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</si>
  <si>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</si>
  <si>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</si>
  <si>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</si>
  <si>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</si>
  <si>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</si>
  <si>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</si>
  <si>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</si>
  <si>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</si>
  <si>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</si>
  <si>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</si>
  <si>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</si>
  <si>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</si>
  <si>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</si>
  <si>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</si>
  <si>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</si>
  <si>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</si>
  <si>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</si>
  <si>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</si>
  <si>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</si>
  <si>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</si>
  <si>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</si>
  <si>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</si>
  <si>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</si>
  <si>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</si>
  <si>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</si>
  <si>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</si>
  <si>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</si>
  <si>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</si>
  <si>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</si>
  <si>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</si>
  <si>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</si>
  <si>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</si>
  <si>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</si>
  <si>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</si>
  <si>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</si>
  <si>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</si>
  <si>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</si>
  <si>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</si>
  <si>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</si>
  <si>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</si>
  <si>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</si>
  <si>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</si>
  <si>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</si>
  <si>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</si>
  <si>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</si>
  <si>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</si>
  <si>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</si>
  <si>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</si>
  <si>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</si>
  <si>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</si>
  <si>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</si>
  <si>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</si>
  <si>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</si>
  <si>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</si>
  <si>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</si>
  <si>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</si>
  <si>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</si>
  <si>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</si>
  <si>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</si>
  <si>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</si>
  <si>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</si>
  <si>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</si>
  <si>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</si>
  <si>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</si>
  <si>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</si>
  <si>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</si>
  <si>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</si>
  <si>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</si>
  <si>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</si>
  <si>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</si>
  <si>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</si>
  <si>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</si>
  <si>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</si>
  <si>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</si>
  <si>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</si>
  <si>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</si>
  <si>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</si>
  <si>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</si>
  <si>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</si>
  <si>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</si>
  <si>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</si>
  <si>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</si>
  <si>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</si>
  <si>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</si>
  <si>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</si>
  <si>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</si>
  <si>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</si>
  <si>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</si>
  <si>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</si>
  <si>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</si>
  <si>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</si>
  <si>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</si>
  <si>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</si>
  <si>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</si>
  <si>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</si>
  <si>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</si>
  <si>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</si>
  <si>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</si>
  <si>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</si>
  <si>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</si>
  <si>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</si>
  <si>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</si>
  <si>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</si>
  <si>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</si>
  <si>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</si>
  <si>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</si>
  <si>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</si>
  <si>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</si>
  <si>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</si>
  <si>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</si>
  <si>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</si>
  <si>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</si>
  <si>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</si>
  <si>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</si>
  <si>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</si>
  <si>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</si>
  <si>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</si>
  <si>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</si>
  <si>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</si>
  <si>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</si>
  <si>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</si>
  <si>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</si>
  <si>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</si>
  <si>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</si>
  <si>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</si>
  <si>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</si>
  <si>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</si>
  <si>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</si>
  <si>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</si>
  <si>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</si>
  <si>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</si>
  <si>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</si>
  <si>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</si>
  <si>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</si>
  <si>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</si>
  <si>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</si>
  <si>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</si>
  <si>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</si>
  <si>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</si>
  <si>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</si>
  <si>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</si>
  <si>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</si>
  <si>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</si>
  <si>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</si>
  <si>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</si>
  <si>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</si>
  <si>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</si>
  <si>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</si>
  <si>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</si>
  <si>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</si>
  <si>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</si>
  <si>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</si>
  <si>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</si>
  <si>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</si>
  <si>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</si>
  <si>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</si>
  <si>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</si>
  <si>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</si>
  <si>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</si>
  <si>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</si>
  <si>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</si>
  <si>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</si>
  <si>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</si>
  <si>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</si>
  <si>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</si>
  <si>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</si>
  <si>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</si>
  <si>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</si>
  <si>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</si>
  <si>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</si>
  <si>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</si>
  <si>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</si>
  <si>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</si>
  <si>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</si>
  <si>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</si>
  <si>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</si>
  <si>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</si>
  <si>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</si>
  <si>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</si>
  <si>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</si>
  <si>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</si>
  <si>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</si>
  <si>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</si>
  <si>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</si>
  <si>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</si>
  <si>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</si>
  <si>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</si>
  <si>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</si>
  <si>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</si>
  <si>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</si>
  <si>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</si>
  <si>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</si>
  <si>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</si>
  <si>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</si>
  <si>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</si>
  <si>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</si>
  <si>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</si>
  <si>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</si>
  <si>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</si>
  <si>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</si>
  <si>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</si>
  <si>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</si>
  <si>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</si>
  <si>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</si>
  <si>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</si>
  <si>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</si>
  <si>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</si>
  <si>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</si>
  <si>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</si>
  <si>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</si>
  <si>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</si>
  <si>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</si>
  <si>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</si>
  <si>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</si>
  <si>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</si>
  <si>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</si>
  <si>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</si>
  <si>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</si>
  <si>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</si>
  <si>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</si>
  <si>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</si>
  <si>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</si>
  <si>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</si>
  <si>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</si>
  <si>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</si>
  <si>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</si>
  <si>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</si>
  <si>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</si>
  <si>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</si>
  <si>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</si>
  <si>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</si>
  <si>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</si>
  <si>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</si>
  <si>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</si>
  <si>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</si>
  <si>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</si>
  <si>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</si>
  <si>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</si>
  <si>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</si>
  <si>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</si>
  <si>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</si>
  <si>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</si>
  <si>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</si>
  <si>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</si>
  <si>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</si>
  <si>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</si>
  <si>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</si>
  <si>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</si>
  <si>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</si>
  <si>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</si>
  <si>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</si>
  <si>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</si>
  <si>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</si>
  <si>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</si>
  <si>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</si>
  <si>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</si>
  <si>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</si>
  <si>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</si>
  <si>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</si>
  <si>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</si>
  <si>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</si>
  <si>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</si>
  <si>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</si>
  <si>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</si>
  <si>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</si>
  <si>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</si>
  <si>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</si>
  <si>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</si>
  <si>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</si>
  <si>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</si>
  <si>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mediana ATENEO</t>
  </si>
  <si>
    <t>moda ATENEO</t>
  </si>
  <si>
    <t>% risposte positive ATENEO</t>
  </si>
  <si>
    <t>mediana DEMM</t>
  </si>
  <si>
    <t>moda DEMM</t>
  </si>
  <si>
    <t>% risposte positive  DEMM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</si>
</sst>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Ripartizione delle modalità di risposta  - DEMM</a:t>
            </a:r>
          </a:p>
        </c:rich>
      </c:tx>
      <c:layout/>
      <c:overlay val="1"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PIVOT!$A$6:$A$10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PIVOT!$L$6:$L$10</c:f>
              <c:numCache>
                <c:formatCode>General</c:formatCode>
                <c:ptCount val="5"/>
                <c:pt idx="0">
                  <c:v>34</c:v>
                </c:pt>
                <c:pt idx="1">
                  <c:v>144</c:v>
                </c:pt>
                <c:pt idx="2">
                  <c:v>430</c:v>
                </c:pt>
                <c:pt idx="3">
                  <c:v>399</c:v>
                </c:pt>
                <c:pt idx="4">
                  <c:v>3</c:v>
                </c:pt>
              </c:numCache>
            </c:numRef>
          </c:val>
        </c:ser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- DEMM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PIVOT!$K$33</c:f>
              <c:strCache>
                <c:ptCount val="1"/>
                <c:pt idx="0">
                  <c:v>% risposte positive </c:v>
                </c:pt>
              </c:strCache>
            </c:strRef>
          </c:tx>
          <c:cat>
            <c:strRef>
              <c:f>PIVOT!$A$34:$A$43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PIVOT!$K$34:$K$43</c:f>
              <c:numCache>
                <c:formatCode>0.0%</c:formatCode>
                <c:ptCount val="10"/>
                <c:pt idx="0">
                  <c:v>0.94</c:v>
                </c:pt>
                <c:pt idx="1">
                  <c:v>0.93</c:v>
                </c:pt>
                <c:pt idx="2">
                  <c:v>0.94059405940594054</c:v>
                </c:pt>
                <c:pt idx="3">
                  <c:v>0.74257425742574257</c:v>
                </c:pt>
                <c:pt idx="4">
                  <c:v>0.53465346534653468</c:v>
                </c:pt>
                <c:pt idx="5">
                  <c:v>0.99</c:v>
                </c:pt>
                <c:pt idx="6">
                  <c:v>0.71287128712871284</c:v>
                </c:pt>
                <c:pt idx="7">
                  <c:v>0.49504950495049505</c:v>
                </c:pt>
                <c:pt idx="8">
                  <c:v>1</c:v>
                </c:pt>
                <c:pt idx="9">
                  <c:v>0.95049504950495045</c:v>
                </c:pt>
              </c:numCache>
            </c:numRef>
          </c:val>
        </c:ser>
        <c:axId val="92275072"/>
        <c:axId val="92276608"/>
      </c:barChart>
      <c:catAx>
        <c:axId val="92275072"/>
        <c:scaling>
          <c:orientation val="minMax"/>
        </c:scaling>
        <c:axPos val="b"/>
        <c:tickLblPos val="nextTo"/>
        <c:crossAx val="92276608"/>
        <c:crosses val="autoZero"/>
        <c:auto val="1"/>
        <c:lblAlgn val="ctr"/>
        <c:lblOffset val="100"/>
      </c:catAx>
      <c:valAx>
        <c:axId val="92276608"/>
        <c:scaling>
          <c:orientation val="minMax"/>
        </c:scaling>
        <c:axPos val="l"/>
        <c:majorGridlines/>
        <c:numFmt formatCode="0.0%" sourceLinked="1"/>
        <c:tickLblPos val="nextTo"/>
        <c:crossAx val="9227507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DEMM E INTERO ATENEO</a:t>
            </a:r>
            <a:endParaRPr lang="it-IT"/>
          </a:p>
        </c:rich>
      </c:tx>
      <c:layout/>
      <c:overlay val="1"/>
    </c:title>
    <c:plotArea>
      <c:layout/>
      <c:lineChart>
        <c:grouping val="standard"/>
        <c:ser>
          <c:idx val="0"/>
          <c:order val="0"/>
          <c:tx>
            <c:strRef>
              <c:f>OUTPUT4!$E$3</c:f>
              <c:strCache>
                <c:ptCount val="1"/>
                <c:pt idx="0">
                  <c:v>% risposte positive  DEMM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OUTPUT4!$B$4:$B$13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OUTPUT4!$E$4:$E$13</c:f>
              <c:numCache>
                <c:formatCode>General</c:formatCode>
                <c:ptCount val="10"/>
                <c:pt idx="0">
                  <c:v>0.94</c:v>
                </c:pt>
                <c:pt idx="1">
                  <c:v>0.93</c:v>
                </c:pt>
                <c:pt idx="2">
                  <c:v>0.94059405940594054</c:v>
                </c:pt>
                <c:pt idx="3">
                  <c:v>0.74257425742574257</c:v>
                </c:pt>
                <c:pt idx="4">
                  <c:v>0.53465346534653468</c:v>
                </c:pt>
                <c:pt idx="5">
                  <c:v>0.99</c:v>
                </c:pt>
                <c:pt idx="6">
                  <c:v>0.71287128712871284</c:v>
                </c:pt>
                <c:pt idx="7">
                  <c:v>0.49504950495049505</c:v>
                </c:pt>
                <c:pt idx="8">
                  <c:v>1</c:v>
                </c:pt>
                <c:pt idx="9">
                  <c:v>0.95049504950495045</c:v>
                </c:pt>
              </c:numCache>
            </c:numRef>
          </c:val>
        </c:ser>
        <c:ser>
          <c:idx val="1"/>
          <c:order val="1"/>
          <c:tx>
            <c:strRef>
              <c:f>OUTPUT4!$H$3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square"/>
            <c:size val="5"/>
          </c:marker>
          <c:cat>
            <c:strRef>
              <c:f>OUTPUT4!$B$4:$B$13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OUTPUT4!$H$4:$H$13</c:f>
              <c:numCache>
                <c:formatCode>General</c:formatCode>
                <c:ptCount val="10"/>
                <c:pt idx="0">
                  <c:v>0.94468085106382982</c:v>
                </c:pt>
                <c:pt idx="1">
                  <c:v>0.91489361702127658</c:v>
                </c:pt>
                <c:pt idx="2">
                  <c:v>0.93220338983050843</c:v>
                </c:pt>
                <c:pt idx="3">
                  <c:v>0.73191489361702122</c:v>
                </c:pt>
                <c:pt idx="4">
                  <c:v>0.55319148936170215</c:v>
                </c:pt>
                <c:pt idx="5">
                  <c:v>0.97881355932203384</c:v>
                </c:pt>
                <c:pt idx="6">
                  <c:v>0.75210084033613445</c:v>
                </c:pt>
                <c:pt idx="7">
                  <c:v>0.55508474576271183</c:v>
                </c:pt>
                <c:pt idx="8">
                  <c:v>1</c:v>
                </c:pt>
                <c:pt idx="9">
                  <c:v>0.96218487394957986</c:v>
                </c:pt>
              </c:numCache>
            </c:numRef>
          </c:val>
        </c:ser>
        <c:marker val="1"/>
        <c:axId val="91684224"/>
        <c:axId val="92038272"/>
      </c:lineChart>
      <c:catAx>
        <c:axId val="91684224"/>
        <c:scaling>
          <c:orientation val="minMax"/>
        </c:scaling>
        <c:axPos val="b"/>
        <c:tickLblPos val="nextTo"/>
        <c:crossAx val="92038272"/>
        <c:crosses val="autoZero"/>
        <c:auto val="1"/>
        <c:lblAlgn val="ctr"/>
        <c:lblOffset val="100"/>
      </c:catAx>
      <c:valAx>
        <c:axId val="92038272"/>
        <c:scaling>
          <c:orientation val="minMax"/>
          <c:min val="0.5"/>
        </c:scaling>
        <c:axPos val="l"/>
        <c:majorGridlines/>
        <c:numFmt formatCode="General" sourceLinked="1"/>
        <c:tickLblPos val="nextTo"/>
        <c:crossAx val="9168422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43"/>
  <sheetViews>
    <sheetView topLeftCell="D1" workbookViewId="0">
      <selection activeCell="L6" sqref="L6:L10"/>
    </sheetView>
  </sheetViews>
  <sheetFormatPr defaultRowHeight="12.75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2" s="3" customFormat="1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</row>
    <row r="6" spans="1:12" s="4" customFormat="1">
      <c r="A6" s="4" t="s">
        <v>503</v>
      </c>
      <c r="B6" s="4">
        <f>COUNTIF(DEFI_QUESTIONARI_COMPILATI!I$2:I$102,"=1")</f>
        <v>0</v>
      </c>
      <c r="C6" s="4">
        <f>COUNTIF(DEFI_QUESTIONARI_COMPILATI!J$2:J$102,"=1")</f>
        <v>3</v>
      </c>
      <c r="D6" s="4">
        <f>COUNTIF(DEFI_QUESTIONARI_COMPILATI!K$2:K$102,"=1")</f>
        <v>0</v>
      </c>
      <c r="E6" s="4">
        <f>COUNTIF(DEFI_QUESTIONARI_COMPILATI!L$2:L$102,"=1")</f>
        <v>3</v>
      </c>
      <c r="F6" s="4">
        <f>COUNTIF(DEFI_QUESTIONARI_COMPILATI!M$2:M$102,"=1")</f>
        <v>8</v>
      </c>
      <c r="G6" s="4">
        <f>COUNTIF(DEFI_QUESTIONARI_COMPILATI!N$2:N$102,"=1")</f>
        <v>0</v>
      </c>
      <c r="H6" s="4">
        <f>COUNTIF(DEFI_QUESTIONARI_COMPILATI!O$2:O$102,"=1")</f>
        <v>4</v>
      </c>
      <c r="I6" s="4">
        <f>COUNTIF(DEFI_QUESTIONARI_COMPILATI!P$2:P$102,"=1")</f>
        <v>15</v>
      </c>
      <c r="J6" s="4">
        <f>COUNTIF(DEFI_QUESTIONARI_COMPILATI!Q$2:Q$102,"=1")</f>
        <v>0</v>
      </c>
      <c r="K6" s="4">
        <f>COUNTIF(DEFI_QUESTIONARI_COMPILATI!R$2:R$102,"=1")</f>
        <v>1</v>
      </c>
      <c r="L6" s="4">
        <f>SUM(B6:K6)</f>
        <v>34</v>
      </c>
    </row>
    <row r="7" spans="1:12" s="4" customFormat="1">
      <c r="A7" s="4" t="s">
        <v>504</v>
      </c>
      <c r="B7" s="4">
        <f>COUNTIF(DEFI_QUESTIONARI_COMPILATI!I$2:I$102,"=2")</f>
        <v>6</v>
      </c>
      <c r="C7" s="4">
        <f>COUNTIF(DEFI_QUESTIONARI_COMPILATI!J$2:J$102,"=2")</f>
        <v>4</v>
      </c>
      <c r="D7" s="4">
        <f>COUNTIF(DEFI_QUESTIONARI_COMPILATI!K$2:K$102,"=2")</f>
        <v>6</v>
      </c>
      <c r="E7" s="4">
        <f>COUNTIF(DEFI_QUESTIONARI_COMPILATI!L$2:L$102,"=2")</f>
        <v>23</v>
      </c>
      <c r="F7" s="4">
        <f>COUNTIF(DEFI_QUESTIONARI_COMPILATI!M$2:M$102,"=2")</f>
        <v>39</v>
      </c>
      <c r="G7" s="4">
        <f>COUNTIF(DEFI_QUESTIONARI_COMPILATI!N$2:N$102,"=2")</f>
        <v>1</v>
      </c>
      <c r="H7" s="4">
        <f>COUNTIF(DEFI_QUESTIONARI_COMPILATI!O$2:O$102,"=2")</f>
        <v>25</v>
      </c>
      <c r="I7" s="4">
        <f>COUNTIF(DEFI_QUESTIONARI_COMPILATI!P$2:P$102,"=2")</f>
        <v>36</v>
      </c>
      <c r="J7" s="4">
        <f>COUNTIF(DEFI_QUESTIONARI_COMPILATI!Q$2:Q$102,"=2")</f>
        <v>0</v>
      </c>
      <c r="K7" s="4">
        <f>COUNTIF(DEFI_QUESTIONARI_COMPILATI!R$2:R$102,"=2")</f>
        <v>4</v>
      </c>
      <c r="L7" s="4">
        <f t="shared" ref="L7:L10" si="0">SUM(B7:K7)</f>
        <v>144</v>
      </c>
    </row>
    <row r="8" spans="1:12" s="4" customFormat="1">
      <c r="A8" s="4" t="s">
        <v>505</v>
      </c>
      <c r="B8" s="4">
        <f>COUNTIF(DEFI_QUESTIONARI_COMPILATI!I$2:I$102,"=3")</f>
        <v>51</v>
      </c>
      <c r="C8" s="4">
        <f>COUNTIF(DEFI_QUESTIONARI_COMPILATI!J$2:J$102,"=3")</f>
        <v>44</v>
      </c>
      <c r="D8" s="4">
        <f>COUNTIF(DEFI_QUESTIONARI_COMPILATI!K$2:K$102,"=3")</f>
        <v>41</v>
      </c>
      <c r="E8" s="4">
        <f>COUNTIF(DEFI_QUESTIONARI_COMPILATI!L$2:L$102,"=3")</f>
        <v>39</v>
      </c>
      <c r="F8" s="4">
        <f>COUNTIF(DEFI_QUESTIONARI_COMPILATI!M$2:M$102,"=3")</f>
        <v>44</v>
      </c>
      <c r="G8" s="4">
        <f>COUNTIF(DEFI_QUESTIONARI_COMPILATI!N$2:N$102,"=3")</f>
        <v>40</v>
      </c>
      <c r="H8" s="4">
        <f>COUNTIF(DEFI_QUESTIONARI_COMPILATI!O$2:O$102,"=3")</f>
        <v>59</v>
      </c>
      <c r="I8" s="4">
        <f>COUNTIF(DEFI_QUESTIONARI_COMPILATI!P$2:P$102,"=3")</f>
        <v>36</v>
      </c>
      <c r="J8" s="4">
        <f>COUNTIF(DEFI_QUESTIONARI_COMPILATI!Q$2:Q$102,"=3")</f>
        <v>33</v>
      </c>
      <c r="K8" s="4">
        <f>COUNTIF(DEFI_QUESTIONARI_COMPILATI!R$2:R$102,"=3")</f>
        <v>43</v>
      </c>
      <c r="L8" s="4">
        <f t="shared" si="0"/>
        <v>430</v>
      </c>
    </row>
    <row r="9" spans="1:12" s="4" customFormat="1">
      <c r="A9" s="4" t="s">
        <v>506</v>
      </c>
      <c r="B9" s="4">
        <f>COUNTIF(DEFI_QUESTIONARI_COMPILATI!I$2:I$102,"=4")</f>
        <v>43</v>
      </c>
      <c r="C9" s="4">
        <f>COUNTIF(DEFI_QUESTIONARI_COMPILATI!J$2:J$102,"=4")</f>
        <v>49</v>
      </c>
      <c r="D9" s="4">
        <f>COUNTIF(DEFI_QUESTIONARI_COMPILATI!K$2:K$102,"=4")</f>
        <v>54</v>
      </c>
      <c r="E9" s="4">
        <f>COUNTIF(DEFI_QUESTIONARI_COMPILATI!L$2:L$102,"=4")</f>
        <v>36</v>
      </c>
      <c r="F9" s="4">
        <f>COUNTIF(DEFI_QUESTIONARI_COMPILATI!M$2:M$102,"=4")</f>
        <v>10</v>
      </c>
      <c r="G9" s="4">
        <f>COUNTIF(DEFI_QUESTIONARI_COMPILATI!N$2:N$102,"=4")</f>
        <v>59</v>
      </c>
      <c r="H9" s="4">
        <f>COUNTIF(DEFI_QUESTIONARI_COMPILATI!O$2:O$102,"=4")</f>
        <v>13</v>
      </c>
      <c r="I9" s="4">
        <f>COUNTIF(DEFI_QUESTIONARI_COMPILATI!P$2:P$102,"=4")</f>
        <v>14</v>
      </c>
      <c r="J9" s="4">
        <f>COUNTIF(DEFI_QUESTIONARI_COMPILATI!Q$2:Q$102,"=4")</f>
        <v>68</v>
      </c>
      <c r="K9" s="4">
        <f>COUNTIF(DEFI_QUESTIONARI_COMPILATI!R$2:R$102,"=4")</f>
        <v>53</v>
      </c>
      <c r="L9" s="4">
        <f t="shared" si="0"/>
        <v>399</v>
      </c>
    </row>
    <row r="10" spans="1:12" s="4" customFormat="1">
      <c r="A10" s="4" t="s">
        <v>507</v>
      </c>
      <c r="B10" s="4">
        <f>COUNTIF(DEFI_QUESTIONARI_COMPILATI!I$2:I$102,"")</f>
        <v>1</v>
      </c>
      <c r="C10" s="4">
        <f>COUNTIF(DEFI_QUESTIONARI_COMPILATI!J$2:J$102,"")</f>
        <v>1</v>
      </c>
      <c r="D10" s="4">
        <f>COUNTIF(DEFI_QUESTIONARI_COMPILATI!K$2:K$102,"")</f>
        <v>0</v>
      </c>
      <c r="E10" s="4">
        <f>COUNTIF(DEFI_QUESTIONARI_COMPILATI!L$2:L$102,"")</f>
        <v>0</v>
      </c>
      <c r="F10" s="4">
        <f>COUNTIF(DEFI_QUESTIONARI_COMPILATI!M$2:M$102,"")</f>
        <v>0</v>
      </c>
      <c r="G10" s="4">
        <f>COUNTIF(DEFI_QUESTIONARI_COMPILATI!N$2:N$102,"")</f>
        <v>1</v>
      </c>
      <c r="H10" s="4">
        <f>COUNTIF(DEFI_QUESTIONARI_COMPILATI!O$2:O$102,"")</f>
        <v>0</v>
      </c>
      <c r="I10" s="4">
        <f>COUNTIF(DEFI_QUESTIONARI_COMPILATI!P$2:P$102,"")</f>
        <v>0</v>
      </c>
      <c r="J10" s="4">
        <f>COUNTIF(DEFI_QUESTIONARI_COMPILATI!Q$2:Q$102,"")</f>
        <v>0</v>
      </c>
      <c r="K10" s="4">
        <f>COUNTIF(DEFI_QUESTIONARI_COMPILATI!R$2:R$102,"")</f>
        <v>0</v>
      </c>
      <c r="L10" s="4">
        <f t="shared" si="0"/>
        <v>3</v>
      </c>
    </row>
    <row r="11" spans="1:12" s="3" customFormat="1">
      <c r="A11" s="3" t="s">
        <v>501</v>
      </c>
      <c r="B11" s="3">
        <f t="shared" ref="B11:K11" si="1">SUM(B6:B10)</f>
        <v>101</v>
      </c>
      <c r="C11" s="3">
        <f t="shared" si="1"/>
        <v>101</v>
      </c>
      <c r="D11" s="3">
        <f t="shared" si="1"/>
        <v>101</v>
      </c>
      <c r="E11" s="3">
        <f t="shared" si="1"/>
        <v>101</v>
      </c>
      <c r="F11" s="3">
        <f t="shared" si="1"/>
        <v>101</v>
      </c>
      <c r="G11" s="3">
        <f t="shared" si="1"/>
        <v>101</v>
      </c>
      <c r="H11" s="3">
        <f t="shared" si="1"/>
        <v>101</v>
      </c>
      <c r="I11" s="3">
        <f t="shared" si="1"/>
        <v>101</v>
      </c>
      <c r="J11" s="3">
        <f t="shared" si="1"/>
        <v>101</v>
      </c>
      <c r="K11" s="3">
        <f t="shared" si="1"/>
        <v>101</v>
      </c>
    </row>
    <row r="12" spans="1:12" s="4" customFormat="1">
      <c r="A12" s="4" t="s">
        <v>508</v>
      </c>
      <c r="B12" s="4">
        <f>+MEDIAN(DEFI_QUESTIONARI_COMPILATI!I$2:I$102)</f>
        <v>3</v>
      </c>
      <c r="C12" s="4">
        <f>+MEDIAN(DEFI_QUESTIONARI_COMPILATI!J$2:J$102)</f>
        <v>3</v>
      </c>
      <c r="D12" s="4">
        <f>+MEDIAN(DEFI_QUESTIONARI_COMPILATI!K$2:K$102)</f>
        <v>4</v>
      </c>
      <c r="E12" s="4">
        <f>+MEDIAN(DEFI_QUESTIONARI_COMPILATI!L$2:L$102)</f>
        <v>3</v>
      </c>
      <c r="F12" s="4">
        <f>+MEDIAN(DEFI_QUESTIONARI_COMPILATI!M$2:M$102)</f>
        <v>3</v>
      </c>
      <c r="G12" s="4">
        <f>+MEDIAN(DEFI_QUESTIONARI_COMPILATI!N$2:N$102)</f>
        <v>4</v>
      </c>
      <c r="H12" s="4">
        <f>+MEDIAN(DEFI_QUESTIONARI_COMPILATI!O$2:O$102)</f>
        <v>3</v>
      </c>
      <c r="I12" s="4">
        <f>+MEDIAN(DEFI_QUESTIONARI_COMPILATI!P$2:P$102)</f>
        <v>2</v>
      </c>
      <c r="J12" s="4">
        <f>+MEDIAN(DEFI_QUESTIONARI_COMPILATI!Q$2:Q$102)</f>
        <v>4</v>
      </c>
      <c r="K12" s="4">
        <f>+MEDIAN(DEFI_QUESTIONARI_COMPILATI!R$2:R$102)</f>
        <v>4</v>
      </c>
    </row>
    <row r="13" spans="1:12" s="4" customFormat="1">
      <c r="A13" s="4" t="s">
        <v>509</v>
      </c>
      <c r="B13" s="4">
        <f>+MODE(DEFI_QUESTIONARI_COMPILATI!I$2:I$102)</f>
        <v>3</v>
      </c>
      <c r="C13" s="4">
        <f>+MODE(DEFI_QUESTIONARI_COMPILATI!J$2:J$102)</f>
        <v>4</v>
      </c>
      <c r="D13" s="4">
        <f>+MODE(DEFI_QUESTIONARI_COMPILATI!K$2:K$102)</f>
        <v>4</v>
      </c>
      <c r="E13" s="4">
        <f>+MODE(DEFI_QUESTIONARI_COMPILATI!L$2:L$102)</f>
        <v>3</v>
      </c>
      <c r="F13" s="4">
        <f>+MODE(DEFI_QUESTIONARI_COMPILATI!M$2:M$102)</f>
        <v>3</v>
      </c>
      <c r="G13" s="4">
        <f>+MODE(DEFI_QUESTIONARI_COMPILATI!N$2:N$102)</f>
        <v>4</v>
      </c>
      <c r="H13" s="4">
        <f>+MODE(DEFI_QUESTIONARI_COMPILATI!O$2:O$102)</f>
        <v>3</v>
      </c>
      <c r="I13" s="4">
        <f>+MODE(DEFI_QUESTIONARI_COMPILATI!P$2:P$102)</f>
        <v>3</v>
      </c>
      <c r="J13" s="4">
        <f>+MODE(DEFI_QUESTIONARI_COMPILATI!Q$2:Q$102)</f>
        <v>4</v>
      </c>
      <c r="K13" s="4">
        <f>+MODE(DEFI_QUESTIONARI_COMPILATI!R$2:R$102)</f>
        <v>4</v>
      </c>
    </row>
    <row r="17" spans="1:11">
      <c r="A17" t="s">
        <v>510</v>
      </c>
    </row>
    <row r="18" spans="1:11">
      <c r="A18" s="3" t="s">
        <v>502</v>
      </c>
      <c r="B18" s="4" t="s">
        <v>503</v>
      </c>
      <c r="C18" s="4" t="s">
        <v>504</v>
      </c>
      <c r="D18" s="4" t="s">
        <v>505</v>
      </c>
      <c r="E18" s="4" t="s">
        <v>506</v>
      </c>
      <c r="F18" s="4" t="s">
        <v>507</v>
      </c>
      <c r="G18" s="3" t="s">
        <v>501</v>
      </c>
      <c r="H18" s="4" t="s">
        <v>508</v>
      </c>
      <c r="I18" s="4" t="s">
        <v>509</v>
      </c>
      <c r="J18" s="4" t="s">
        <v>511</v>
      </c>
      <c r="K18" s="4" t="s">
        <v>512</v>
      </c>
    </row>
    <row r="19" spans="1:11">
      <c r="A19" s="3" t="s">
        <v>447</v>
      </c>
      <c r="B19" s="4">
        <f>COUNTIF(DEFI_QUESTIONARI_COMPILATI!I$2:I$240,"=1")</f>
        <v>0</v>
      </c>
      <c r="C19" s="4">
        <f>COUNTIF(DEFI_QUESTIONARI_COMPILATI!I$2:I$240,"=2")</f>
        <v>13</v>
      </c>
      <c r="D19" s="4">
        <f>COUNTIF(DEFI_QUESTIONARI_COMPILATI!I$2:I$240,"=3")</f>
        <v>124</v>
      </c>
      <c r="E19" s="4">
        <f>COUNTIF(DEFI_QUESTIONARI_COMPILATI!I$2:I$240,"=4")</f>
        <v>98</v>
      </c>
      <c r="F19" s="4">
        <f>COUNTIF(DEFI_QUESTIONARI_COMPILATI!I$2:I$240,"")</f>
        <v>4</v>
      </c>
      <c r="G19" s="3">
        <f t="shared" ref="G19:G28" si="2">SUM(B19:F19)</f>
        <v>239</v>
      </c>
      <c r="H19" s="4">
        <v>3</v>
      </c>
      <c r="I19" s="4">
        <v>3</v>
      </c>
      <c r="J19" s="2">
        <f>+(B19+C19)/(239-$F19)</f>
        <v>5.5319148936170209E-2</v>
      </c>
      <c r="K19" s="2">
        <f>+(D19+E19)/(239-$F19)</f>
        <v>0.94468085106382982</v>
      </c>
    </row>
    <row r="20" spans="1:11">
      <c r="A20" s="3" t="s">
        <v>448</v>
      </c>
      <c r="B20" s="4">
        <f>COUNTIF(DEFI_QUESTIONARI_COMPILATI!J$2:J$240,"=1")</f>
        <v>5</v>
      </c>
      <c r="C20" s="4">
        <f>COUNTIF(DEFI_QUESTIONARI_COMPILATI!J$2:J$240,"=2")</f>
        <v>15</v>
      </c>
      <c r="D20" s="4">
        <f>COUNTIF(DEFI_QUESTIONARI_COMPILATI!J$2:J$240,"=3")</f>
        <v>117</v>
      </c>
      <c r="E20" s="4">
        <f>COUNTIF(DEFI_QUESTIONARI_COMPILATI!J$2:J$240,"=4")</f>
        <v>98</v>
      </c>
      <c r="F20" s="4">
        <f>COUNTIF(DEFI_QUESTIONARI_COMPILATI!J$2:J$240,"")</f>
        <v>4</v>
      </c>
      <c r="G20" s="3">
        <f t="shared" si="2"/>
        <v>239</v>
      </c>
      <c r="H20" s="4">
        <v>3</v>
      </c>
      <c r="I20" s="4">
        <v>3</v>
      </c>
      <c r="J20" s="2">
        <f t="shared" ref="J20:J28" si="3">+(B20+C20)/(239-$F20)</f>
        <v>8.5106382978723402E-2</v>
      </c>
      <c r="K20" s="2">
        <f t="shared" ref="K20:K28" si="4">+(D20+E20)/(239-$F20)</f>
        <v>0.91489361702127658</v>
      </c>
    </row>
    <row r="21" spans="1:11">
      <c r="A21" s="3" t="s">
        <v>449</v>
      </c>
      <c r="B21" s="4">
        <f>COUNTIF(DEFI_QUESTIONARI_COMPILATI!K$2:K$240,"=1")</f>
        <v>3</v>
      </c>
      <c r="C21" s="4">
        <f>COUNTIF(DEFI_QUESTIONARI_COMPILATI!K$2:K$240,"=2")</f>
        <v>13</v>
      </c>
      <c r="D21" s="4">
        <f>COUNTIF(DEFI_QUESTIONARI_COMPILATI!K$2:K$240,"=3")</f>
        <v>96</v>
      </c>
      <c r="E21" s="4">
        <f>COUNTIF(DEFI_QUESTIONARI_COMPILATI!K$2:K$240,"=4")</f>
        <v>124</v>
      </c>
      <c r="F21" s="4">
        <f>COUNTIF(DEFI_QUESTIONARI_COMPILATI!K$2:K$240,"")</f>
        <v>3</v>
      </c>
      <c r="G21" s="3">
        <f t="shared" si="2"/>
        <v>239</v>
      </c>
      <c r="H21" s="4">
        <v>4</v>
      </c>
      <c r="I21" s="4">
        <v>4</v>
      </c>
      <c r="J21" s="2">
        <f t="shared" si="3"/>
        <v>6.7796610169491525E-2</v>
      </c>
      <c r="K21" s="2">
        <f t="shared" si="4"/>
        <v>0.93220338983050843</v>
      </c>
    </row>
    <row r="22" spans="1:11">
      <c r="A22" s="3" t="s">
        <v>450</v>
      </c>
      <c r="B22" s="4">
        <f>COUNTIF(DEFI_QUESTIONARI_COMPILATI!L$2:L$240,"=1")</f>
        <v>5</v>
      </c>
      <c r="C22" s="4">
        <f>COUNTIF(DEFI_QUESTIONARI_COMPILATI!L$2:L$240,"=2")</f>
        <v>58</v>
      </c>
      <c r="D22" s="4">
        <f>COUNTIF(DEFI_QUESTIONARI_COMPILATI!L$2:L$240,"=3")</f>
        <v>88</v>
      </c>
      <c r="E22" s="4">
        <f>COUNTIF(DEFI_QUESTIONARI_COMPILATI!L$2:L$240,"=4")</f>
        <v>84</v>
      </c>
      <c r="F22" s="4">
        <f>COUNTIF(DEFI_QUESTIONARI_COMPILATI!L$2:L$240,"")</f>
        <v>4</v>
      </c>
      <c r="G22" s="3">
        <f t="shared" si="2"/>
        <v>239</v>
      </c>
      <c r="H22" s="4">
        <v>3</v>
      </c>
      <c r="I22" s="4">
        <v>3</v>
      </c>
      <c r="J22" s="2">
        <f t="shared" si="3"/>
        <v>0.26808510638297872</v>
      </c>
      <c r="K22" s="2">
        <f t="shared" si="4"/>
        <v>0.73191489361702122</v>
      </c>
    </row>
    <row r="23" spans="1:11">
      <c r="A23" s="3" t="s">
        <v>451</v>
      </c>
      <c r="B23" s="4">
        <f>COUNTIF(DEFI_QUESTIONARI_COMPILATI!M$2:M$240,"=1")</f>
        <v>23</v>
      </c>
      <c r="C23" s="4">
        <f>COUNTIF(DEFI_QUESTIONARI_COMPILATI!M$2:M$240,"=2")</f>
        <v>82</v>
      </c>
      <c r="D23" s="4">
        <f>COUNTIF(DEFI_QUESTIONARI_COMPILATI!M$2:M$240,"=3")</f>
        <v>95</v>
      </c>
      <c r="E23" s="4">
        <f>COUNTIF(DEFI_QUESTIONARI_COMPILATI!M$2:M$240,"=4")</f>
        <v>35</v>
      </c>
      <c r="F23" s="4">
        <f>COUNTIF(DEFI_QUESTIONARI_COMPILATI!M$2:M$240,"")</f>
        <v>4</v>
      </c>
      <c r="G23" s="3">
        <f t="shared" si="2"/>
        <v>239</v>
      </c>
      <c r="H23" s="4">
        <v>3</v>
      </c>
      <c r="I23" s="4">
        <v>3</v>
      </c>
      <c r="J23" s="2">
        <f t="shared" si="3"/>
        <v>0.44680851063829785</v>
      </c>
      <c r="K23" s="2">
        <f t="shared" si="4"/>
        <v>0.55319148936170215</v>
      </c>
    </row>
    <row r="24" spans="1:11">
      <c r="A24" s="3" t="s">
        <v>452</v>
      </c>
      <c r="B24" s="4">
        <f>COUNTIF(DEFI_QUESTIONARI_COMPILATI!N$2:N$240,"=1")</f>
        <v>4</v>
      </c>
      <c r="C24" s="4">
        <f>COUNTIF(DEFI_QUESTIONARI_COMPILATI!N$2:N$240,"=2")</f>
        <v>1</v>
      </c>
      <c r="D24" s="4">
        <f>COUNTIF(DEFI_QUESTIONARI_COMPILATI!N$2:N$240,"=3")</f>
        <v>100</v>
      </c>
      <c r="E24" s="4">
        <f>COUNTIF(DEFI_QUESTIONARI_COMPILATI!N$2:N$240,"=4")</f>
        <v>131</v>
      </c>
      <c r="F24" s="4">
        <f>COUNTIF(DEFI_QUESTIONARI_COMPILATI!N$2:N$240,"")</f>
        <v>3</v>
      </c>
      <c r="G24" s="3">
        <f t="shared" si="2"/>
        <v>239</v>
      </c>
      <c r="H24" s="4">
        <v>4</v>
      </c>
      <c r="I24" s="4">
        <v>4</v>
      </c>
      <c r="J24" s="2">
        <f t="shared" si="3"/>
        <v>2.1186440677966101E-2</v>
      </c>
      <c r="K24" s="2">
        <f t="shared" si="4"/>
        <v>0.97881355932203384</v>
      </c>
    </row>
    <row r="25" spans="1:11">
      <c r="A25" s="3" t="s">
        <v>453</v>
      </c>
      <c r="B25" s="4">
        <f>COUNTIF(DEFI_QUESTIONARI_COMPILATI!O$2:O$240,"=1")</f>
        <v>7</v>
      </c>
      <c r="C25" s="4">
        <f>COUNTIF(DEFI_QUESTIONARI_COMPILATI!O$2:O$240,"=2")</f>
        <v>52</v>
      </c>
      <c r="D25" s="4">
        <f>COUNTIF(DEFI_QUESTIONARI_COMPILATI!O$2:O$240,"=3")</f>
        <v>135</v>
      </c>
      <c r="E25" s="4">
        <f>COUNTIF(DEFI_QUESTIONARI_COMPILATI!O$2:O$240,"=4")</f>
        <v>44</v>
      </c>
      <c r="F25" s="4">
        <f>COUNTIF(DEFI_QUESTIONARI_COMPILATI!O$2:O$240,"")</f>
        <v>1</v>
      </c>
      <c r="G25" s="3">
        <f t="shared" si="2"/>
        <v>239</v>
      </c>
      <c r="H25" s="4">
        <v>3</v>
      </c>
      <c r="I25" s="4">
        <v>3</v>
      </c>
      <c r="J25" s="2">
        <f t="shared" si="3"/>
        <v>0.24789915966386555</v>
      </c>
      <c r="K25" s="2">
        <f t="shared" si="4"/>
        <v>0.75210084033613445</v>
      </c>
    </row>
    <row r="26" spans="1:11">
      <c r="A26" s="3" t="s">
        <v>454</v>
      </c>
      <c r="B26" s="4">
        <f>COUNTIF(DEFI_QUESTIONARI_COMPILATI!P$2:P$240,"=1")</f>
        <v>23</v>
      </c>
      <c r="C26" s="4">
        <f>COUNTIF(DEFI_QUESTIONARI_COMPILATI!P$2:P$240,"=2")</f>
        <v>82</v>
      </c>
      <c r="D26" s="4">
        <f>COUNTIF(DEFI_QUESTIONARI_COMPILATI!P$2:P$240,"=3")</f>
        <v>89</v>
      </c>
      <c r="E26" s="4">
        <f>COUNTIF(DEFI_QUESTIONARI_COMPILATI!P$2:P$240,"=4")</f>
        <v>42</v>
      </c>
      <c r="F26" s="4">
        <f>COUNTIF(DEFI_QUESTIONARI_COMPILATI!P$2:P$240,"")</f>
        <v>3</v>
      </c>
      <c r="G26" s="3">
        <f t="shared" si="2"/>
        <v>239</v>
      </c>
      <c r="H26" s="4">
        <v>3</v>
      </c>
      <c r="I26" s="4">
        <v>3</v>
      </c>
      <c r="J26" s="2">
        <f t="shared" si="3"/>
        <v>0.44491525423728812</v>
      </c>
      <c r="K26" s="2">
        <f t="shared" si="4"/>
        <v>0.55508474576271183</v>
      </c>
    </row>
    <row r="27" spans="1:11">
      <c r="A27" s="3" t="s">
        <v>455</v>
      </c>
      <c r="B27" s="4">
        <f>COUNTIF(DEFI_QUESTIONARI_COMPILATI!Q$2:Q$240,"=1")</f>
        <v>0</v>
      </c>
      <c r="C27" s="4">
        <f>COUNTIF(DEFI_QUESTIONARI_COMPILATI!Q$2:Q$240,"=2")</f>
        <v>0</v>
      </c>
      <c r="D27" s="4">
        <f>COUNTIF(DEFI_QUESTIONARI_COMPILATI!Q$2:Q$240,"=3")</f>
        <v>61</v>
      </c>
      <c r="E27" s="4">
        <f>COUNTIF(DEFI_QUESTIONARI_COMPILATI!Q$2:Q$240,"=4")</f>
        <v>177</v>
      </c>
      <c r="F27" s="4">
        <f>COUNTIF(DEFI_QUESTIONARI_COMPILATI!Q$2:Q$240,"")</f>
        <v>1</v>
      </c>
      <c r="G27" s="3">
        <f t="shared" si="2"/>
        <v>239</v>
      </c>
      <c r="H27" s="4">
        <v>4</v>
      </c>
      <c r="I27" s="4">
        <v>4</v>
      </c>
      <c r="J27" s="2">
        <f t="shared" si="3"/>
        <v>0</v>
      </c>
      <c r="K27" s="2">
        <f t="shared" si="4"/>
        <v>1</v>
      </c>
    </row>
    <row r="28" spans="1:11">
      <c r="A28" s="3" t="s">
        <v>456</v>
      </c>
      <c r="B28" s="4">
        <f>COUNTIF(DEFI_QUESTIONARI_COMPILATI!R$2:R$240,"=1")</f>
        <v>1</v>
      </c>
      <c r="C28" s="4">
        <f>COUNTIF(DEFI_QUESTIONARI_COMPILATI!R$2:R$240,"=2")</f>
        <v>8</v>
      </c>
      <c r="D28" s="4">
        <f>COUNTIF(DEFI_QUESTIONARI_COMPILATI!R$2:R$240,"=3")</f>
        <v>94</v>
      </c>
      <c r="E28" s="4">
        <f>COUNTIF(DEFI_QUESTIONARI_COMPILATI!R$2:R$240,"=4")</f>
        <v>135</v>
      </c>
      <c r="F28" s="4">
        <f>COUNTIF(DEFI_QUESTIONARI_COMPILATI!R$2:R$240,"")</f>
        <v>1</v>
      </c>
      <c r="G28" s="3">
        <f t="shared" si="2"/>
        <v>239</v>
      </c>
      <c r="H28" s="4">
        <v>4</v>
      </c>
      <c r="I28" s="4">
        <v>4</v>
      </c>
      <c r="J28" s="2">
        <f t="shared" si="3"/>
        <v>3.7815126050420166E-2</v>
      </c>
      <c r="K28" s="2">
        <f t="shared" si="4"/>
        <v>0.96218487394957986</v>
      </c>
    </row>
    <row r="33" spans="1:12">
      <c r="A33" s="3" t="s">
        <v>502</v>
      </c>
      <c r="B33" s="4" t="s">
        <v>503</v>
      </c>
      <c r="C33" s="4" t="s">
        <v>504</v>
      </c>
      <c r="D33" s="4" t="s">
        <v>505</v>
      </c>
      <c r="E33" s="4" t="s">
        <v>506</v>
      </c>
      <c r="F33" s="4" t="s">
        <v>507</v>
      </c>
      <c r="G33" s="3" t="s">
        <v>501</v>
      </c>
      <c r="H33" s="4" t="s">
        <v>508</v>
      </c>
      <c r="I33" s="4" t="s">
        <v>509</v>
      </c>
      <c r="J33" s="4" t="s">
        <v>511</v>
      </c>
      <c r="K33" s="4" t="s">
        <v>512</v>
      </c>
    </row>
    <row r="34" spans="1:12">
      <c r="A34" s="3" t="s">
        <v>447</v>
      </c>
      <c r="B34" s="4">
        <f>COUNTIF(DEFI_QUESTIONARI_COMPILATI!I$2:I$102,"=1")</f>
        <v>0</v>
      </c>
      <c r="C34" s="4">
        <f>COUNTIF(DEFI_QUESTIONARI_COMPILATI!I$2:I$102,"=2")</f>
        <v>6</v>
      </c>
      <c r="D34" s="4">
        <f>COUNTIF(DEFI_QUESTIONARI_COMPILATI!I$2:I$102,"=3")</f>
        <v>51</v>
      </c>
      <c r="E34" s="4">
        <f>COUNTIF(DEFI_QUESTIONARI_COMPILATI!I$2:I$102,"=4")</f>
        <v>43</v>
      </c>
      <c r="F34" s="4">
        <f>COUNTIF(DEFI_QUESTIONARI_COMPILATI!I$2:I$102,"")</f>
        <v>1</v>
      </c>
      <c r="G34" s="3">
        <f t="shared" ref="G34:G43" si="5">SUM(B34:F34)</f>
        <v>101</v>
      </c>
      <c r="H34" s="4">
        <f>+MEDIAN(DEFI_QUESTIONARI_COMPILATI!I$2:I$102)</f>
        <v>3</v>
      </c>
      <c r="I34" s="4">
        <f>+MODE(DEFI_QUESTIONARI_COMPILATI!I$2:I$102)</f>
        <v>3</v>
      </c>
      <c r="J34" s="2">
        <f>+(B34+C34)/($G34-$F34)</f>
        <v>0.06</v>
      </c>
      <c r="K34" s="2">
        <f>+(D34+E34)/($G34-$F34)</f>
        <v>0.94</v>
      </c>
      <c r="L34" s="2">
        <f>SUM(J34:K34)</f>
        <v>1</v>
      </c>
    </row>
    <row r="35" spans="1:12">
      <c r="A35" s="3" t="s">
        <v>448</v>
      </c>
      <c r="B35" s="4">
        <f>COUNTIF(DEFI_QUESTIONARI_COMPILATI!J$2:J$102,"=1")</f>
        <v>3</v>
      </c>
      <c r="C35" s="4">
        <f>COUNTIF(DEFI_QUESTIONARI_COMPILATI!J$2:J$102,"=2")</f>
        <v>4</v>
      </c>
      <c r="D35" s="4">
        <f>COUNTIF(DEFI_QUESTIONARI_COMPILATI!J$2:J$102,"=3")</f>
        <v>44</v>
      </c>
      <c r="E35" s="4">
        <f>COUNTIF(DEFI_QUESTIONARI_COMPILATI!J$2:J$102,"=4")</f>
        <v>49</v>
      </c>
      <c r="F35" s="4">
        <f>COUNTIF(DEFI_QUESTIONARI_COMPILATI!J$2:J$102,"")</f>
        <v>1</v>
      </c>
      <c r="G35" s="3">
        <f t="shared" si="5"/>
        <v>101</v>
      </c>
      <c r="H35" s="4">
        <f>+MEDIAN(DEFI_QUESTIONARI_COMPILATI!J$2:J$102)</f>
        <v>3</v>
      </c>
      <c r="I35" s="4">
        <f>+MODE(DEFI_QUESTIONARI_COMPILATI!J$2:J$102)</f>
        <v>4</v>
      </c>
      <c r="J35" s="2">
        <f t="shared" ref="J35:J43" si="6">+(B35+C35)/($G35-$F35)</f>
        <v>7.0000000000000007E-2</v>
      </c>
      <c r="K35" s="2">
        <f t="shared" ref="K35:K43" si="7">+(D35+E35)/($G35-$F35)</f>
        <v>0.93</v>
      </c>
      <c r="L35" s="2">
        <f t="shared" ref="L35:L43" si="8">SUM(J35:K35)</f>
        <v>1</v>
      </c>
    </row>
    <row r="36" spans="1:12">
      <c r="A36" s="3" t="s">
        <v>449</v>
      </c>
      <c r="B36" s="4">
        <f>COUNTIF(DEFI_QUESTIONARI_COMPILATI!K$2:K$102,"=1")</f>
        <v>0</v>
      </c>
      <c r="C36" s="4">
        <f>COUNTIF(DEFI_QUESTIONARI_COMPILATI!K$2:K$102,"=2")</f>
        <v>6</v>
      </c>
      <c r="D36" s="4">
        <f>COUNTIF(DEFI_QUESTIONARI_COMPILATI!K$2:K$102,"=3")</f>
        <v>41</v>
      </c>
      <c r="E36" s="4">
        <f>COUNTIF(DEFI_QUESTIONARI_COMPILATI!K$2:K$102,"=4")</f>
        <v>54</v>
      </c>
      <c r="F36" s="4">
        <f>COUNTIF(DEFI_QUESTIONARI_COMPILATI!K$2:K$102,"")</f>
        <v>0</v>
      </c>
      <c r="G36" s="3">
        <f t="shared" si="5"/>
        <v>101</v>
      </c>
      <c r="H36" s="4">
        <f>+MEDIAN(DEFI_QUESTIONARI_COMPILATI!K$2:K$102)</f>
        <v>4</v>
      </c>
      <c r="I36" s="4">
        <f>+MODE(DEFI_QUESTIONARI_COMPILATI!K$2:K$102)</f>
        <v>4</v>
      </c>
      <c r="J36" s="2">
        <f t="shared" si="6"/>
        <v>5.9405940594059403E-2</v>
      </c>
      <c r="K36" s="2">
        <f t="shared" si="7"/>
        <v>0.94059405940594054</v>
      </c>
      <c r="L36" s="2">
        <f t="shared" si="8"/>
        <v>1</v>
      </c>
    </row>
    <row r="37" spans="1:12">
      <c r="A37" s="3" t="s">
        <v>450</v>
      </c>
      <c r="B37" s="4">
        <f>COUNTIF(DEFI_QUESTIONARI_COMPILATI!L$2:L$102,"=1")</f>
        <v>3</v>
      </c>
      <c r="C37" s="4">
        <f>COUNTIF(DEFI_QUESTIONARI_COMPILATI!L$2:L$102,"=2")</f>
        <v>23</v>
      </c>
      <c r="D37" s="4">
        <f>COUNTIF(DEFI_QUESTIONARI_COMPILATI!L$2:L$102,"=3")</f>
        <v>39</v>
      </c>
      <c r="E37" s="4">
        <f>COUNTIF(DEFI_QUESTIONARI_COMPILATI!L$2:L$102,"=4")</f>
        <v>36</v>
      </c>
      <c r="F37" s="4">
        <f>COUNTIF(DEFI_QUESTIONARI_COMPILATI!L$2:L$102,"")</f>
        <v>0</v>
      </c>
      <c r="G37" s="3">
        <f t="shared" si="5"/>
        <v>101</v>
      </c>
      <c r="H37" s="4">
        <f>+MEDIAN(DEFI_QUESTIONARI_COMPILATI!L$2:L$102)</f>
        <v>3</v>
      </c>
      <c r="I37" s="4">
        <f>+MODE(DEFI_QUESTIONARI_COMPILATI!L$2:L$102)</f>
        <v>3</v>
      </c>
      <c r="J37" s="2">
        <f t="shared" si="6"/>
        <v>0.25742574257425743</v>
      </c>
      <c r="K37" s="2">
        <f t="shared" si="7"/>
        <v>0.74257425742574257</v>
      </c>
      <c r="L37" s="2">
        <f t="shared" si="8"/>
        <v>1</v>
      </c>
    </row>
    <row r="38" spans="1:12">
      <c r="A38" s="3" t="s">
        <v>451</v>
      </c>
      <c r="B38" s="4">
        <f>COUNTIF(DEFI_QUESTIONARI_COMPILATI!M$2:M$102,"=1")</f>
        <v>8</v>
      </c>
      <c r="C38" s="4">
        <f>COUNTIF(DEFI_QUESTIONARI_COMPILATI!M$2:M$102,"=2")</f>
        <v>39</v>
      </c>
      <c r="D38" s="4">
        <f>COUNTIF(DEFI_QUESTIONARI_COMPILATI!M$2:M$102,"=3")</f>
        <v>44</v>
      </c>
      <c r="E38" s="4">
        <f>COUNTIF(DEFI_QUESTIONARI_COMPILATI!M$2:M$102,"=4")</f>
        <v>10</v>
      </c>
      <c r="F38" s="4">
        <f>COUNTIF(DEFI_QUESTIONARI_COMPILATI!M$2:M$102,"")</f>
        <v>0</v>
      </c>
      <c r="G38" s="3">
        <f t="shared" si="5"/>
        <v>101</v>
      </c>
      <c r="H38" s="4">
        <f>+MEDIAN(DEFI_QUESTIONARI_COMPILATI!M$2:M$102)</f>
        <v>3</v>
      </c>
      <c r="I38" s="4">
        <f>+MODE(DEFI_QUESTIONARI_COMPILATI!M$2:M$102)</f>
        <v>3</v>
      </c>
      <c r="J38" s="2">
        <f t="shared" si="6"/>
        <v>0.46534653465346537</v>
      </c>
      <c r="K38" s="2">
        <f t="shared" si="7"/>
        <v>0.53465346534653468</v>
      </c>
      <c r="L38" s="2">
        <f t="shared" si="8"/>
        <v>1</v>
      </c>
    </row>
    <row r="39" spans="1:12">
      <c r="A39" s="3" t="s">
        <v>452</v>
      </c>
      <c r="B39" s="4">
        <f>COUNTIF(DEFI_QUESTIONARI_COMPILATI!N$2:N$102,"=1")</f>
        <v>0</v>
      </c>
      <c r="C39" s="4">
        <f>COUNTIF(DEFI_QUESTIONARI_COMPILATI!N$2:N$102,"=2")</f>
        <v>1</v>
      </c>
      <c r="D39" s="4">
        <f>COUNTIF(DEFI_QUESTIONARI_COMPILATI!N$2:N$102,"=3")</f>
        <v>40</v>
      </c>
      <c r="E39" s="4">
        <f>COUNTIF(DEFI_QUESTIONARI_COMPILATI!N$2:N$102,"=4")</f>
        <v>59</v>
      </c>
      <c r="F39" s="4">
        <f>COUNTIF(DEFI_QUESTIONARI_COMPILATI!N$2:N$102,"")</f>
        <v>1</v>
      </c>
      <c r="G39" s="3">
        <f t="shared" si="5"/>
        <v>101</v>
      </c>
      <c r="H39" s="4">
        <f>+MEDIAN(DEFI_QUESTIONARI_COMPILATI!N$2:N$102)</f>
        <v>4</v>
      </c>
      <c r="I39" s="4">
        <f>+MODE(DEFI_QUESTIONARI_COMPILATI!N$2:N$102)</f>
        <v>4</v>
      </c>
      <c r="J39" s="2">
        <f t="shared" si="6"/>
        <v>0.01</v>
      </c>
      <c r="K39" s="2">
        <f t="shared" si="7"/>
        <v>0.99</v>
      </c>
      <c r="L39" s="2">
        <f t="shared" si="8"/>
        <v>1</v>
      </c>
    </row>
    <row r="40" spans="1:12">
      <c r="A40" s="3" t="s">
        <v>453</v>
      </c>
      <c r="B40" s="4">
        <f>COUNTIF(DEFI_QUESTIONARI_COMPILATI!O$2:O$102,"=1")</f>
        <v>4</v>
      </c>
      <c r="C40" s="4">
        <f>COUNTIF(DEFI_QUESTIONARI_COMPILATI!O$2:O$102,"=2")</f>
        <v>25</v>
      </c>
      <c r="D40" s="4">
        <f>COUNTIF(DEFI_QUESTIONARI_COMPILATI!O$2:O$102,"=3")</f>
        <v>59</v>
      </c>
      <c r="E40" s="4">
        <f>COUNTIF(DEFI_QUESTIONARI_COMPILATI!O$2:O$102,"=4")</f>
        <v>13</v>
      </c>
      <c r="F40" s="4">
        <f>COUNTIF(DEFI_QUESTIONARI_COMPILATI!O$2:O$102,"")</f>
        <v>0</v>
      </c>
      <c r="G40" s="3">
        <f t="shared" si="5"/>
        <v>101</v>
      </c>
      <c r="H40" s="4">
        <f>+MEDIAN(DEFI_QUESTIONARI_COMPILATI!O$2:O$102)</f>
        <v>3</v>
      </c>
      <c r="I40" s="4">
        <f>+MODE(DEFI_QUESTIONARI_COMPILATI!O$2:O$102)</f>
        <v>3</v>
      </c>
      <c r="J40" s="2">
        <f t="shared" si="6"/>
        <v>0.28712871287128711</v>
      </c>
      <c r="K40" s="2">
        <f t="shared" si="7"/>
        <v>0.71287128712871284</v>
      </c>
      <c r="L40" s="2">
        <f t="shared" si="8"/>
        <v>1</v>
      </c>
    </row>
    <row r="41" spans="1:12">
      <c r="A41" s="3" t="s">
        <v>454</v>
      </c>
      <c r="B41" s="4">
        <f>COUNTIF(DEFI_QUESTIONARI_COMPILATI!P$2:P$102,"=1")</f>
        <v>15</v>
      </c>
      <c r="C41" s="4">
        <f>COUNTIF(DEFI_QUESTIONARI_COMPILATI!P$2:P$102,"=2")</f>
        <v>36</v>
      </c>
      <c r="D41" s="4">
        <f>COUNTIF(DEFI_QUESTIONARI_COMPILATI!P$2:P$102,"=3")</f>
        <v>36</v>
      </c>
      <c r="E41" s="4">
        <f>COUNTIF(DEFI_QUESTIONARI_COMPILATI!P$2:P$102,"=4")</f>
        <v>14</v>
      </c>
      <c r="F41" s="4">
        <f>COUNTIF(DEFI_QUESTIONARI_COMPILATI!P$2:P$102,"")</f>
        <v>0</v>
      </c>
      <c r="G41" s="3">
        <f t="shared" si="5"/>
        <v>101</v>
      </c>
      <c r="H41" s="4">
        <f>+MEDIAN(DEFI_QUESTIONARI_COMPILATI!P$2:P$102)</f>
        <v>2</v>
      </c>
      <c r="I41" s="4">
        <f>+MODE(DEFI_QUESTIONARI_COMPILATI!P$2:P$102)</f>
        <v>3</v>
      </c>
      <c r="J41" s="2">
        <f t="shared" si="6"/>
        <v>0.50495049504950495</v>
      </c>
      <c r="K41" s="2">
        <f t="shared" si="7"/>
        <v>0.49504950495049505</v>
      </c>
      <c r="L41" s="2">
        <f t="shared" si="8"/>
        <v>1</v>
      </c>
    </row>
    <row r="42" spans="1:12">
      <c r="A42" s="3" t="s">
        <v>455</v>
      </c>
      <c r="B42" s="4">
        <f>COUNTIF(DEFI_QUESTIONARI_COMPILATI!Q$2:Q$102,"=1")</f>
        <v>0</v>
      </c>
      <c r="C42" s="4">
        <f>COUNTIF(DEFI_QUESTIONARI_COMPILATI!Q$2:Q$102,"=2")</f>
        <v>0</v>
      </c>
      <c r="D42" s="4">
        <f>COUNTIF(DEFI_QUESTIONARI_COMPILATI!Q$2:Q$102,"=3")</f>
        <v>33</v>
      </c>
      <c r="E42" s="4">
        <f>COUNTIF(DEFI_QUESTIONARI_COMPILATI!Q$2:Q$102,"=4")</f>
        <v>68</v>
      </c>
      <c r="F42" s="4">
        <f>COUNTIF(DEFI_QUESTIONARI_COMPILATI!Q$2:Q$102,"")</f>
        <v>0</v>
      </c>
      <c r="G42" s="3">
        <f t="shared" si="5"/>
        <v>101</v>
      </c>
      <c r="H42" s="4">
        <f>+MEDIAN(DEFI_QUESTIONARI_COMPILATI!Q$2:Q$102)</f>
        <v>4</v>
      </c>
      <c r="I42" s="4">
        <f>+MODE(DEFI_QUESTIONARI_COMPILATI!Q$2:Q$102)</f>
        <v>4</v>
      </c>
      <c r="J42" s="2">
        <f t="shared" si="6"/>
        <v>0</v>
      </c>
      <c r="K42" s="2">
        <f t="shared" si="7"/>
        <v>1</v>
      </c>
      <c r="L42" s="2">
        <f t="shared" si="8"/>
        <v>1</v>
      </c>
    </row>
    <row r="43" spans="1:12">
      <c r="A43" s="3" t="s">
        <v>456</v>
      </c>
      <c r="B43" s="4">
        <f>COUNTIF(DEFI_QUESTIONARI_COMPILATI!R$2:R$102,"=1")</f>
        <v>1</v>
      </c>
      <c r="C43" s="4">
        <f>COUNTIF(DEFI_QUESTIONARI_COMPILATI!R$2:R$102,"=2")</f>
        <v>4</v>
      </c>
      <c r="D43" s="4">
        <f>COUNTIF(DEFI_QUESTIONARI_COMPILATI!R$2:R$102,"=3")</f>
        <v>43</v>
      </c>
      <c r="E43" s="4">
        <f>COUNTIF(DEFI_QUESTIONARI_COMPILATI!R$2:R$102,"=4")</f>
        <v>53</v>
      </c>
      <c r="F43" s="4">
        <f>COUNTIF(DEFI_QUESTIONARI_COMPILATI!R$2:R$102,"")</f>
        <v>0</v>
      </c>
      <c r="G43" s="3">
        <f t="shared" si="5"/>
        <v>101</v>
      </c>
      <c r="H43" s="4">
        <f>+MEDIAN(DEFI_QUESTIONARI_COMPILATI!R$2:R$102)</f>
        <v>4</v>
      </c>
      <c r="I43" s="4">
        <f>+MODE(DEFI_QUESTIONARI_COMPILATI!R$2:R$102)</f>
        <v>4</v>
      </c>
      <c r="J43" s="2">
        <f t="shared" si="6"/>
        <v>4.9504950495049507E-2</v>
      </c>
      <c r="K43" s="2">
        <f t="shared" si="7"/>
        <v>0.95049504950495045</v>
      </c>
      <c r="L43" s="2">
        <f t="shared" si="8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3"/>
  <sheetViews>
    <sheetView topLeftCell="G67" workbookViewId="0">
      <selection activeCell="A2" sqref="A2:R243"/>
    </sheetView>
  </sheetViews>
  <sheetFormatPr defaultRowHeight="12.75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K16"/>
  <sheetViews>
    <sheetView tabSelected="1" workbookViewId="0">
      <selection activeCell="F42" sqref="F42"/>
    </sheetView>
  </sheetViews>
  <sheetFormatPr defaultRowHeight="12.75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10.7109375" customWidth="1"/>
    <col min="9" max="9" width="7.28515625" customWidth="1"/>
    <col min="10" max="10" width="18.5703125" bestFit="1" customWidth="1"/>
    <col min="11" max="11" width="17.85546875" bestFit="1" customWidth="1"/>
  </cols>
  <sheetData>
    <row r="6" spans="1:11" ht="25.5">
      <c r="A6" s="8" t="s">
        <v>502</v>
      </c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</row>
    <row r="7" spans="1:11">
      <c r="A7" s="5" t="s">
        <v>447</v>
      </c>
      <c r="B7" s="6">
        <f>COUNTIF(DEFI_QUESTIONARI_COMPILATI!I$2:I$102,"=1")</f>
        <v>0</v>
      </c>
      <c r="C7" s="6">
        <f>COUNTIF(DEFI_QUESTIONARI_COMPILATI!I$2:I$102,"=2")</f>
        <v>6</v>
      </c>
      <c r="D7" s="6">
        <f>COUNTIF(DEFI_QUESTIONARI_COMPILATI!I$2:I$102,"=3")</f>
        <v>51</v>
      </c>
      <c r="E7" s="6">
        <f>COUNTIF(DEFI_QUESTIONARI_COMPILATI!I$2:I$102,"=4")</f>
        <v>43</v>
      </c>
      <c r="F7" s="6">
        <f>COUNTIF(DEFI_QUESTIONARI_COMPILATI!I$2:I$102,"")</f>
        <v>1</v>
      </c>
      <c r="G7" s="5">
        <f t="shared" ref="G7:G16" si="0">SUM(B7:F7)</f>
        <v>101</v>
      </c>
      <c r="H7" s="6">
        <f>+MEDIAN(DEFI_QUESTIONARI_COMPILATI!I$2:I$102)</f>
        <v>3</v>
      </c>
      <c r="I7" s="6">
        <f>+MODE(DEFI_QUESTIONARI_COMPILATI!I$2:I$102)</f>
        <v>3</v>
      </c>
      <c r="J7" s="7">
        <f>+(B7+C7)/($G7-$F7)</f>
        <v>0.06</v>
      </c>
      <c r="K7" s="7">
        <f>+(D7+E7)/($G7-$F7)</f>
        <v>0.94</v>
      </c>
    </row>
    <row r="8" spans="1:11">
      <c r="A8" s="5" t="s">
        <v>448</v>
      </c>
      <c r="B8" s="6">
        <f>COUNTIF(DEFI_QUESTIONARI_COMPILATI!J$2:J$102,"=1")</f>
        <v>3</v>
      </c>
      <c r="C8" s="6">
        <f>COUNTIF(DEFI_QUESTIONARI_COMPILATI!J$2:J$102,"=2")</f>
        <v>4</v>
      </c>
      <c r="D8" s="6">
        <f>COUNTIF(DEFI_QUESTIONARI_COMPILATI!J$2:J$102,"=3")</f>
        <v>44</v>
      </c>
      <c r="E8" s="6">
        <f>COUNTIF(DEFI_QUESTIONARI_COMPILATI!J$2:J$102,"=4")</f>
        <v>49</v>
      </c>
      <c r="F8" s="6">
        <f>COUNTIF(DEFI_QUESTIONARI_COMPILATI!J$2:J$102,"")</f>
        <v>1</v>
      </c>
      <c r="G8" s="5">
        <f t="shared" si="0"/>
        <v>101</v>
      </c>
      <c r="H8" s="6">
        <f>+MEDIAN(DEFI_QUESTIONARI_COMPILATI!J$2:J$102)</f>
        <v>3</v>
      </c>
      <c r="I8" s="6">
        <f>+MODE(DEFI_QUESTIONARI_COMPILATI!J$2:J$102)</f>
        <v>4</v>
      </c>
      <c r="J8" s="7">
        <f t="shared" ref="J8:J16" si="1">+(B8+C8)/($G8-$F8)</f>
        <v>7.0000000000000007E-2</v>
      </c>
      <c r="K8" s="7">
        <f t="shared" ref="K8:K16" si="2">+(D8+E8)/($G8-$F8)</f>
        <v>0.93</v>
      </c>
    </row>
    <row r="9" spans="1:11">
      <c r="A9" s="5" t="s">
        <v>449</v>
      </c>
      <c r="B9" s="6">
        <f>COUNTIF(DEFI_QUESTIONARI_COMPILATI!K$2:K$102,"=1")</f>
        <v>0</v>
      </c>
      <c r="C9" s="6">
        <f>COUNTIF(DEFI_QUESTIONARI_COMPILATI!K$2:K$102,"=2")</f>
        <v>6</v>
      </c>
      <c r="D9" s="6">
        <f>COUNTIF(DEFI_QUESTIONARI_COMPILATI!K$2:K$102,"=3")</f>
        <v>41</v>
      </c>
      <c r="E9" s="6">
        <f>COUNTIF(DEFI_QUESTIONARI_COMPILATI!K$2:K$102,"=4")</f>
        <v>54</v>
      </c>
      <c r="F9" s="6">
        <f>COUNTIF(DEFI_QUESTIONARI_COMPILATI!K$2:K$102,"")</f>
        <v>0</v>
      </c>
      <c r="G9" s="5">
        <f t="shared" si="0"/>
        <v>101</v>
      </c>
      <c r="H9" s="6">
        <f>+MEDIAN(DEFI_QUESTIONARI_COMPILATI!K$2:K$102)</f>
        <v>4</v>
      </c>
      <c r="I9" s="6">
        <f>+MODE(DEFI_QUESTIONARI_COMPILATI!K$2:K$102)</f>
        <v>4</v>
      </c>
      <c r="J9" s="7">
        <f t="shared" si="1"/>
        <v>5.9405940594059403E-2</v>
      </c>
      <c r="K9" s="7">
        <f t="shared" si="2"/>
        <v>0.94059405940594054</v>
      </c>
    </row>
    <row r="10" spans="1:11">
      <c r="A10" s="5" t="s">
        <v>450</v>
      </c>
      <c r="B10" s="6">
        <f>COUNTIF(DEFI_QUESTIONARI_COMPILATI!L$2:L$102,"=1")</f>
        <v>3</v>
      </c>
      <c r="C10" s="6">
        <f>COUNTIF(DEFI_QUESTIONARI_COMPILATI!L$2:L$102,"=2")</f>
        <v>23</v>
      </c>
      <c r="D10" s="6">
        <f>COUNTIF(DEFI_QUESTIONARI_COMPILATI!L$2:L$102,"=3")</f>
        <v>39</v>
      </c>
      <c r="E10" s="6">
        <f>COUNTIF(DEFI_QUESTIONARI_COMPILATI!L$2:L$102,"=4")</f>
        <v>36</v>
      </c>
      <c r="F10" s="6">
        <f>COUNTIF(DEFI_QUESTIONARI_COMPILATI!L$2:L$102,"")</f>
        <v>0</v>
      </c>
      <c r="G10" s="5">
        <f t="shared" si="0"/>
        <v>101</v>
      </c>
      <c r="H10" s="6">
        <f>+MEDIAN(DEFI_QUESTIONARI_COMPILATI!L$2:L$102)</f>
        <v>3</v>
      </c>
      <c r="I10" s="6">
        <f>+MODE(DEFI_QUESTIONARI_COMPILATI!L$2:L$102)</f>
        <v>3</v>
      </c>
      <c r="J10" s="7">
        <f t="shared" si="1"/>
        <v>0.25742574257425743</v>
      </c>
      <c r="K10" s="7">
        <f t="shared" si="2"/>
        <v>0.74257425742574257</v>
      </c>
    </row>
    <row r="11" spans="1:11">
      <c r="A11" s="5" t="s">
        <v>451</v>
      </c>
      <c r="B11" s="6">
        <f>COUNTIF(DEFI_QUESTIONARI_COMPILATI!M$2:M$102,"=1")</f>
        <v>8</v>
      </c>
      <c r="C11" s="6">
        <f>COUNTIF(DEFI_QUESTIONARI_COMPILATI!M$2:M$102,"=2")</f>
        <v>39</v>
      </c>
      <c r="D11" s="6">
        <f>COUNTIF(DEFI_QUESTIONARI_COMPILATI!M$2:M$102,"=3")</f>
        <v>44</v>
      </c>
      <c r="E11" s="6">
        <f>COUNTIF(DEFI_QUESTIONARI_COMPILATI!M$2:M$102,"=4")</f>
        <v>10</v>
      </c>
      <c r="F11" s="6">
        <f>COUNTIF(DEFI_QUESTIONARI_COMPILATI!M$2:M$102,"")</f>
        <v>0</v>
      </c>
      <c r="G11" s="5">
        <f t="shared" si="0"/>
        <v>101</v>
      </c>
      <c r="H11" s="6">
        <f>+MEDIAN(DEFI_QUESTIONARI_COMPILATI!M$2:M$102)</f>
        <v>3</v>
      </c>
      <c r="I11" s="6">
        <f>+MODE(DEFI_QUESTIONARI_COMPILATI!M$2:M$102)</f>
        <v>3</v>
      </c>
      <c r="J11" s="7">
        <f t="shared" si="1"/>
        <v>0.46534653465346537</v>
      </c>
      <c r="K11" s="7">
        <f t="shared" si="2"/>
        <v>0.53465346534653468</v>
      </c>
    </row>
    <row r="12" spans="1:11">
      <c r="A12" s="5" t="s">
        <v>452</v>
      </c>
      <c r="B12" s="6">
        <f>COUNTIF(DEFI_QUESTIONARI_COMPILATI!N$2:N$102,"=1")</f>
        <v>0</v>
      </c>
      <c r="C12" s="6">
        <f>COUNTIF(DEFI_QUESTIONARI_COMPILATI!N$2:N$102,"=2")</f>
        <v>1</v>
      </c>
      <c r="D12" s="6">
        <f>COUNTIF(DEFI_QUESTIONARI_COMPILATI!N$2:N$102,"=3")</f>
        <v>40</v>
      </c>
      <c r="E12" s="6">
        <f>COUNTIF(DEFI_QUESTIONARI_COMPILATI!N$2:N$102,"=4")</f>
        <v>59</v>
      </c>
      <c r="F12" s="6">
        <f>COUNTIF(DEFI_QUESTIONARI_COMPILATI!N$2:N$102,"")</f>
        <v>1</v>
      </c>
      <c r="G12" s="5">
        <f t="shared" si="0"/>
        <v>101</v>
      </c>
      <c r="H12" s="6">
        <f>+MEDIAN(DEFI_QUESTIONARI_COMPILATI!N$2:N$102)</f>
        <v>4</v>
      </c>
      <c r="I12" s="6">
        <f>+MODE(DEFI_QUESTIONARI_COMPILATI!N$2:N$102)</f>
        <v>4</v>
      </c>
      <c r="J12" s="7">
        <f t="shared" si="1"/>
        <v>0.01</v>
      </c>
      <c r="K12" s="7">
        <f t="shared" si="2"/>
        <v>0.99</v>
      </c>
    </row>
    <row r="13" spans="1:11">
      <c r="A13" s="5" t="s">
        <v>453</v>
      </c>
      <c r="B13" s="6">
        <f>COUNTIF(DEFI_QUESTIONARI_COMPILATI!O$2:O$102,"=1")</f>
        <v>4</v>
      </c>
      <c r="C13" s="6">
        <f>COUNTIF(DEFI_QUESTIONARI_COMPILATI!O$2:O$102,"=2")</f>
        <v>25</v>
      </c>
      <c r="D13" s="6">
        <f>COUNTIF(DEFI_QUESTIONARI_COMPILATI!O$2:O$102,"=3")</f>
        <v>59</v>
      </c>
      <c r="E13" s="6">
        <f>COUNTIF(DEFI_QUESTIONARI_COMPILATI!O$2:O$102,"=4")</f>
        <v>13</v>
      </c>
      <c r="F13" s="6">
        <f>COUNTIF(DEFI_QUESTIONARI_COMPILATI!O$2:O$102,"")</f>
        <v>0</v>
      </c>
      <c r="G13" s="5">
        <f t="shared" si="0"/>
        <v>101</v>
      </c>
      <c r="H13" s="6">
        <f>+MEDIAN(DEFI_QUESTIONARI_COMPILATI!O$2:O$102)</f>
        <v>3</v>
      </c>
      <c r="I13" s="6">
        <f>+MODE(DEFI_QUESTIONARI_COMPILATI!O$2:O$102)</f>
        <v>3</v>
      </c>
      <c r="J13" s="7">
        <f t="shared" si="1"/>
        <v>0.28712871287128711</v>
      </c>
      <c r="K13" s="7">
        <f t="shared" si="2"/>
        <v>0.71287128712871284</v>
      </c>
    </row>
    <row r="14" spans="1:11">
      <c r="A14" s="5" t="s">
        <v>454</v>
      </c>
      <c r="B14" s="6">
        <f>COUNTIF(DEFI_QUESTIONARI_COMPILATI!P$2:P$102,"=1")</f>
        <v>15</v>
      </c>
      <c r="C14" s="6">
        <f>COUNTIF(DEFI_QUESTIONARI_COMPILATI!P$2:P$102,"=2")</f>
        <v>36</v>
      </c>
      <c r="D14" s="6">
        <f>COUNTIF(DEFI_QUESTIONARI_COMPILATI!P$2:P$102,"=3")</f>
        <v>36</v>
      </c>
      <c r="E14" s="6">
        <f>COUNTIF(DEFI_QUESTIONARI_COMPILATI!P$2:P$102,"=4")</f>
        <v>14</v>
      </c>
      <c r="F14" s="6">
        <f>COUNTIF(DEFI_QUESTIONARI_COMPILATI!P$2:P$102,"")</f>
        <v>0</v>
      </c>
      <c r="G14" s="5">
        <f t="shared" si="0"/>
        <v>101</v>
      </c>
      <c r="H14" s="6">
        <f>+MEDIAN(DEFI_QUESTIONARI_COMPILATI!P$2:P$102)</f>
        <v>2</v>
      </c>
      <c r="I14" s="6">
        <f>+MODE(DEFI_QUESTIONARI_COMPILATI!P$2:P$102)</f>
        <v>3</v>
      </c>
      <c r="J14" s="7">
        <f t="shared" si="1"/>
        <v>0.50495049504950495</v>
      </c>
      <c r="K14" s="7">
        <f t="shared" si="2"/>
        <v>0.49504950495049505</v>
      </c>
    </row>
    <row r="15" spans="1:11">
      <c r="A15" s="5" t="s">
        <v>455</v>
      </c>
      <c r="B15" s="6">
        <f>COUNTIF(DEFI_QUESTIONARI_COMPILATI!Q$2:Q$102,"=1")</f>
        <v>0</v>
      </c>
      <c r="C15" s="6">
        <f>COUNTIF(DEFI_QUESTIONARI_COMPILATI!Q$2:Q$102,"=2")</f>
        <v>0</v>
      </c>
      <c r="D15" s="6">
        <f>COUNTIF(DEFI_QUESTIONARI_COMPILATI!Q$2:Q$102,"=3")</f>
        <v>33</v>
      </c>
      <c r="E15" s="6">
        <f>COUNTIF(DEFI_QUESTIONARI_COMPILATI!Q$2:Q$102,"=4")</f>
        <v>68</v>
      </c>
      <c r="F15" s="6">
        <f>COUNTIF(DEFI_QUESTIONARI_COMPILATI!Q$2:Q$102,"")</f>
        <v>0</v>
      </c>
      <c r="G15" s="5">
        <f t="shared" si="0"/>
        <v>101</v>
      </c>
      <c r="H15" s="6">
        <f>+MEDIAN(DEFI_QUESTIONARI_COMPILATI!Q$2:Q$102)</f>
        <v>4</v>
      </c>
      <c r="I15" s="6">
        <f>+MODE(DEFI_QUESTIONARI_COMPILATI!Q$2:Q$102)</f>
        <v>4</v>
      </c>
      <c r="J15" s="7">
        <f t="shared" si="1"/>
        <v>0</v>
      </c>
      <c r="K15" s="7">
        <f t="shared" si="2"/>
        <v>1</v>
      </c>
    </row>
    <row r="16" spans="1:11">
      <c r="A16" s="5" t="s">
        <v>456</v>
      </c>
      <c r="B16" s="6">
        <f>COUNTIF(DEFI_QUESTIONARI_COMPILATI!R$2:R$102,"=1")</f>
        <v>1</v>
      </c>
      <c r="C16" s="6">
        <f>COUNTIF(DEFI_QUESTIONARI_COMPILATI!R$2:R$102,"=2")</f>
        <v>4</v>
      </c>
      <c r="D16" s="6">
        <f>COUNTIF(DEFI_QUESTIONARI_COMPILATI!R$2:R$102,"=3")</f>
        <v>43</v>
      </c>
      <c r="E16" s="6">
        <f>COUNTIF(DEFI_QUESTIONARI_COMPILATI!R$2:R$102,"=4")</f>
        <v>53</v>
      </c>
      <c r="F16" s="6">
        <f>COUNTIF(DEFI_QUESTIONARI_COMPILATI!R$2:R$102,"")</f>
        <v>0</v>
      </c>
      <c r="G16" s="5">
        <f t="shared" si="0"/>
        <v>101</v>
      </c>
      <c r="H16" s="6">
        <f>+MEDIAN(DEFI_QUESTIONARI_COMPILATI!R$2:R$102)</f>
        <v>4</v>
      </c>
      <c r="I16" s="6">
        <f>+MODE(DEFI_QUESTIONARI_COMPILATI!R$2:R$102)</f>
        <v>4</v>
      </c>
      <c r="J16" s="7">
        <f t="shared" si="1"/>
        <v>4.9504950495049507E-2</v>
      </c>
      <c r="K16" s="7">
        <f t="shared" si="2"/>
        <v>0.95049504950495045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H13"/>
  <sheetViews>
    <sheetView workbookViewId="0">
      <selection activeCell="H3" activeCellId="2" sqref="B3:B13 E3:E13 H3:H13"/>
    </sheetView>
  </sheetViews>
  <sheetFormatPr defaultRowHeight="12.75"/>
  <cols>
    <col min="2" max="2" width="7.85546875" bestFit="1" customWidth="1"/>
    <col min="3" max="3" width="13.85546875" bestFit="1" customWidth="1"/>
    <col min="4" max="4" width="11.140625" bestFit="1" customWidth="1"/>
    <col min="5" max="5" width="22.7109375" bestFit="1" customWidth="1"/>
    <col min="6" max="6" width="17.28515625" bestFit="1" customWidth="1"/>
    <col min="7" max="7" width="14.5703125" bestFit="1" customWidth="1"/>
    <col min="8" max="8" width="26.140625" bestFit="1" customWidth="1"/>
  </cols>
  <sheetData>
    <row r="3" spans="2:8">
      <c r="B3" t="s">
        <v>502</v>
      </c>
      <c r="C3" t="s">
        <v>516</v>
      </c>
      <c r="D3" t="s">
        <v>517</v>
      </c>
      <c r="E3" t="s">
        <v>518</v>
      </c>
      <c r="F3" t="s">
        <v>513</v>
      </c>
      <c r="G3" t="s">
        <v>514</v>
      </c>
      <c r="H3" t="s">
        <v>515</v>
      </c>
    </row>
    <row r="4" spans="2:8">
      <c r="B4" t="s">
        <v>447</v>
      </c>
      <c r="C4">
        <v>3</v>
      </c>
      <c r="D4">
        <v>3</v>
      </c>
      <c r="E4">
        <v>0.94</v>
      </c>
      <c r="F4">
        <v>3</v>
      </c>
      <c r="G4">
        <v>3</v>
      </c>
      <c r="H4">
        <v>0.94468085106382982</v>
      </c>
    </row>
    <row r="5" spans="2:8">
      <c r="B5" t="s">
        <v>448</v>
      </c>
      <c r="C5">
        <v>3</v>
      </c>
      <c r="D5">
        <v>4</v>
      </c>
      <c r="E5">
        <v>0.93</v>
      </c>
      <c r="F5">
        <v>3</v>
      </c>
      <c r="G5">
        <v>3</v>
      </c>
      <c r="H5">
        <v>0.91489361702127658</v>
      </c>
    </row>
    <row r="6" spans="2:8">
      <c r="B6" t="s">
        <v>449</v>
      </c>
      <c r="C6">
        <v>4</v>
      </c>
      <c r="D6">
        <v>4</v>
      </c>
      <c r="E6">
        <v>0.94059405940594054</v>
      </c>
      <c r="F6">
        <v>4</v>
      </c>
      <c r="G6">
        <v>4</v>
      </c>
      <c r="H6">
        <v>0.93220338983050843</v>
      </c>
    </row>
    <row r="7" spans="2:8">
      <c r="B7" t="s">
        <v>450</v>
      </c>
      <c r="C7">
        <v>3</v>
      </c>
      <c r="D7">
        <v>3</v>
      </c>
      <c r="E7">
        <v>0.74257425742574257</v>
      </c>
      <c r="F7">
        <v>3</v>
      </c>
      <c r="G7">
        <v>3</v>
      </c>
      <c r="H7">
        <v>0.73191489361702122</v>
      </c>
    </row>
    <row r="8" spans="2:8">
      <c r="B8" t="s">
        <v>451</v>
      </c>
      <c r="C8">
        <v>3</v>
      </c>
      <c r="D8">
        <v>3</v>
      </c>
      <c r="E8">
        <v>0.53465346534653468</v>
      </c>
      <c r="F8">
        <v>3</v>
      </c>
      <c r="G8">
        <v>3</v>
      </c>
      <c r="H8">
        <v>0.55319148936170215</v>
      </c>
    </row>
    <row r="9" spans="2:8">
      <c r="B9" t="s">
        <v>452</v>
      </c>
      <c r="C9">
        <v>4</v>
      </c>
      <c r="D9">
        <v>4</v>
      </c>
      <c r="E9">
        <v>0.99</v>
      </c>
      <c r="F9">
        <v>4</v>
      </c>
      <c r="G9">
        <v>4</v>
      </c>
      <c r="H9">
        <v>0.97881355932203384</v>
      </c>
    </row>
    <row r="10" spans="2:8">
      <c r="B10" t="s">
        <v>453</v>
      </c>
      <c r="C10">
        <v>3</v>
      </c>
      <c r="D10">
        <v>3</v>
      </c>
      <c r="E10">
        <v>0.71287128712871284</v>
      </c>
      <c r="F10">
        <v>3</v>
      </c>
      <c r="G10">
        <v>3</v>
      </c>
      <c r="H10">
        <v>0.75210084033613445</v>
      </c>
    </row>
    <row r="11" spans="2:8">
      <c r="B11" t="s">
        <v>454</v>
      </c>
      <c r="C11">
        <v>2</v>
      </c>
      <c r="D11">
        <v>3</v>
      </c>
      <c r="E11">
        <v>0.49504950495049505</v>
      </c>
      <c r="F11">
        <v>3</v>
      </c>
      <c r="G11">
        <v>3</v>
      </c>
      <c r="H11">
        <v>0.55508474576271183</v>
      </c>
    </row>
    <row r="12" spans="2:8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>
      <c r="B13" t="s">
        <v>456</v>
      </c>
      <c r="C13">
        <v>4</v>
      </c>
      <c r="D13">
        <v>4</v>
      </c>
      <c r="E13">
        <v>0.95049504950495045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OUTPUT4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dcterms:created xsi:type="dcterms:W3CDTF">2015-06-09T08:39:52Z</dcterms:created>
  <dcterms:modified xsi:type="dcterms:W3CDTF">2015-06-19T08:49:54Z</dcterms:modified>
</cp:coreProperties>
</file>