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1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ir/Downloads/"/>
    </mc:Choice>
  </mc:AlternateContent>
  <xr:revisionPtr revIDLastSave="0" documentId="8_{325E5400-B7B4-2546-9742-769C87247769}" xr6:coauthVersionLast="45" xr6:coauthVersionMax="45" xr10:uidLastSave="{00000000-0000-0000-0000-000000000000}"/>
  <bookViews>
    <workbookView xWindow="380" yWindow="460" windowWidth="28040" windowHeight="16640"/>
  </bookViews>
  <sheets>
    <sheet name="export2020" sheetId="1" r:id="rId1"/>
  </sheets>
  <calcPr calcId="0"/>
</workbook>
</file>

<file path=xl/calcChain.xml><?xml version="1.0" encoding="utf-8"?>
<calcChain xmlns="http://schemas.openxmlformats.org/spreadsheetml/2006/main">
  <c r="A2" i="1" l="1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</calcChain>
</file>

<file path=xl/sharedStrings.xml><?xml version="1.0" encoding="utf-8"?>
<sst xmlns="http://schemas.openxmlformats.org/spreadsheetml/2006/main" count="3650" uniqueCount="1404">
  <si>
    <t>CIG</t>
  </si>
  <si>
    <t>Struttura proponente</t>
  </si>
  <si>
    <t>Oggetto</t>
  </si>
  <si>
    <t>Scelta del contraente</t>
  </si>
  <si>
    <t>Elenco operatori invitati</t>
  </si>
  <si>
    <t>Aggiudicatario</t>
  </si>
  <si>
    <t>Importo di aggiudicazione</t>
  </si>
  <si>
    <t>Tempi</t>
  </si>
  <si>
    <t>Importo somme liquidate</t>
  </si>
  <si>
    <t>01114010620-Universit√† del Sannio</t>
  </si>
  <si>
    <t>Fornitura di Access Point e di licenze Meraki Enterprise Cloud per il sistema WIFI di ateneo</t>
  </si>
  <si>
    <t>33-PROCEDURA NEGOZIATA PER AFFIDAMENTI SOTTO SOGLIA</t>
  </si>
  <si>
    <t>00488410010-TELECOM ITALIA S.P.A.</t>
  </si>
  <si>
    <t>24709.75</t>
  </si>
  <si>
    <t>Fornitura di componenti elettronici richiesti dal prof. Sergio Rapuano nell'ambito dell'attivit√† di Ricerca NIST</t>
  </si>
  <si>
    <t>23-AFFIDAMENTO DIRETTO</t>
  </si>
  <si>
    <t>03796500753-MIRIFICA</t>
  </si>
  <si>
    <t>2478.76</t>
  </si>
  <si>
    <t>sistema DANTEC DYNAMICS, costituito da CPU XEON ODA MEPA 5483671 DECRETO 114 2020 -</t>
  </si>
  <si>
    <t>11096070153-Fluxoptica SRL</t>
  </si>
  <si>
    <t>1000.0</t>
  </si>
  <si>
    <t>realizzazione tre aule telematiche per la didattica a distanza Trattativa Diretta MEPA 1355033</t>
  </si>
  <si>
    <t>04-PROCEDURA NEGOZIATA SENZA PREVIA PUBBLICAZIONE</t>
  </si>
  <si>
    <t>01346311218-CONUS S.R.L.</t>
  </si>
  <si>
    <t>39859.0</t>
  </si>
  <si>
    <t>Procedura negoziata ex art. 63 del Decreto Legislativo 50/2016  e ss.mm.ii. da espletarsi mediante Piattaforma Telematica "Appalti&amp;Contratti" per laffidamento del servizio di Cassa dellUniversit√† degli Studi del Sannio per la durata di anni cinque da aggiudicarsi con il criterio dellofferta economicamente pi√π vantaggiosa sulla base del miglior rapporto qualit√† prezzo.</t>
  </si>
  <si>
    <t>02848590754-BANCA POPOLARE PUGLIESE,00423310630-BANCA DI CREDITO POPOLARE,03053920165-UBI BANCA SPA - UNIONE DI BANCHE ITALIANE,00254030729-BANCA POPOLARE DI BARI,00799960158-INTESA SAN PAOLO,00348170101-UNICREDIT,09722490969-BANCO BPM</t>
  </si>
  <si>
    <t>Servizi PROFIS Sistemi Soluzioni Gestionali e Servizi Fiscali  Modulo 730/2020</t>
  </si>
  <si>
    <t>01001050622-Computer &amp; di Salierno &amp; Formato SnC</t>
  </si>
  <si>
    <t>360.0</t>
  </si>
  <si>
    <t>Fornitura SIM agli studenti nell'ambito dell'iniziativa 5xmille Metti in rete i giovani</t>
  </si>
  <si>
    <t>26-AFFIDAMENTO DIRETTO IN ADESIONE AD ACCORDO QUADRO/CONVENZIONE</t>
  </si>
  <si>
    <t>21000.0</t>
  </si>
  <si>
    <t>Servizi pubblicitari per promuovere l'Offerta Formativa a.a. 2020/2021: Acquisto di spazi pubblicitari su Anteprima24</t>
  </si>
  <si>
    <t>01671520623-Anteprima Societ√† Cooperativa</t>
  </si>
  <si>
    <t>300.0</t>
  </si>
  <si>
    <t>Mat. consumo laboratorio</t>
  </si>
  <si>
    <t>05632311212-M&amp;M Biotech S.c.a.r.l.</t>
  </si>
  <si>
    <t>1758.35</t>
  </si>
  <si>
    <t>inizio 25/02/2021</t>
  </si>
  <si>
    <t>Lavori di riqualificazione edile e messa a norma impiantistica dell'immobile denominato Palazzo San Domenico</t>
  </si>
  <si>
    <t>01255030627-COSTRUZIONI LOMBARDI ACHILLE S.R.L.,04876741218-I.CO.RES. S.R.L.,01403080623-CASAMASSA COSTRUZIONI SRL,01249220623-FERRARO COSTRUZIONI SRL,01692040627-ZENIT S.R.L.,01881650616-COSTRUZIONI DE.M.AL. SRL,01503070623-MASTIO RESTAURI SRL,06853531215-SERIDAN SOCIETA' COOPERATIVA,03789810615-EDILIZIA CALENA SRL,01483330625-EFFEDUE COSTRUZIONI S.R.L.,VRZFNC49P08B872T-GEOM. VERAZZO FRANCESCO,03568420636-VA.BEN SRL,06495790724-DIELLE COSTRUZIONI S.r.l.,00939040622-Matera Vincenzo Srl con ruolo 01-MANDANTE,01487150623-FUCCI EDIL RESTAURI SRL con ruolo 02-MANDATARIA,10786530153-MULTI MANUTENZIONE SRL con ruolo 01-MANDANTE,02483170367-I.M.E.SRL con ruolo 02-MANDATARIA</t>
  </si>
  <si>
    <t>00939040622-Matera Vincenzo Srl con ruolo 01-MANDANTE,01487150623-FUCCI EDIL RESTAURI SRL con ruolo 02-MANDATARIA</t>
  </si>
  <si>
    <t>1257923.79</t>
  </si>
  <si>
    <t>inizio 17/02/2021, ultimazione 17/12/2021</t>
  </si>
  <si>
    <t>0.0</t>
  </si>
  <si>
    <t>Lavori per la sostituzione di tre impianti ascensore a servizio del Complesso Immobiliare denominato Ex Poste, sito in Benevento alla via delle Puglie, n. 82</t>
  </si>
  <si>
    <t>00082150624-V.I.M.A.B. S.r.l.,01481220620-CEIMA ASCENSORI SRL ,00182080622-EL.TO. S.R.L.,00329690630-Ambassador Ascensori srl,06772370638-DEL BO spa,06661380631-DEL VECCHIO srl,12899760156-KONE spa,01729590032-OTIS SERVIZI,00299810655-PARAVIA ELEVATORS SERVICE srl</t>
  </si>
  <si>
    <t>00329690630-Ambassador Ascensori srl</t>
  </si>
  <si>
    <t>124201.31</t>
  </si>
  <si>
    <t>inizio 17/02/2021, ultimazione 27/05/2021</t>
  </si>
  <si>
    <t>Lavori di riqualificazione edile dell'immobile denominato Palazzo De Simone</t>
  </si>
  <si>
    <t>01255030627-COSTRUZIONI LOMBARDI ACHILLE S.R.L.,04876741218-I.CO.RES. S.R.L.,01403080623-CASAMASSA COSTRUZIONI SRL,01249220623-FERRARO COSTRUZIONI SRL,01692040627-ZENIT S.R.L.,01881650616-COSTRUZIONI DE.M.AL. SRL,01503070623-MASTIO RESTAURI SRL,01519510620-DWE S.R.L.,00908000623-AL.G.ASS. S.R.L.,06853531215-SERIDAN SOCIETA' COOPERATIVA,03789810615-EDILIZIA CALENA SRL,01483330625-EFFEDUE COSTRUZIONI S.R.L.,VRZFNC49P08B872T-GEOM. VERAZZO FRANCESCO,03568420636-VA.BEN SRL,02483170367-I.M.E.SRL,06495790724-DIELLE COSTRUZIONI S.r.l.</t>
  </si>
  <si>
    <t>01519510620-DWE S.R.L.</t>
  </si>
  <si>
    <t>333051.27</t>
  </si>
  <si>
    <t>inizio 17/02/2021, ultimazione 17/08/2021</t>
  </si>
  <si>
    <t>Abbonamento, per il triennio 2021-2023, ai periodici e al sito editi dalla Maggioli S.p.A.</t>
  </si>
  <si>
    <t>06188330150-Maggioli S.p.A.</t>
  </si>
  <si>
    <t>3311.1</t>
  </si>
  <si>
    <t>inizio 01/01/2021, ultimazione 31/12/2023</t>
  </si>
  <si>
    <t>1103.7</t>
  </si>
  <si>
    <t xml:space="preserve">CONVEZIONE CONSIP ENERGIA ELETTRICA 17 LOTTO 13 - FORNITURA DI ENERGIA ELETTRICA, IN REGIME DI PREZZO FISSO A 18 MESI, PER IL PLESSO EDILIZIO DENOMINATO "EX ORSOLINE" - Procedura di scelta contraente AFFIDAMENTO DIRETTO IN ADESIONE AD ACCORDO QUADRO/CONVENZIONE - D.D. N. 696 DEL 08/10/2020 </t>
  </si>
  <si>
    <t>06655971007-Enel Energia - Mercato libero dell'energia Casella Postale 8080 - 85100 Potenza</t>
  </si>
  <si>
    <t>3000.0</t>
  </si>
  <si>
    <t>inizio 01/01/2021, ultimazione 01/07/2022</t>
  </si>
  <si>
    <t>Fornitura, per l'anno 2021, della "Gazzetta Astee Appalti Pubblici"</t>
  </si>
  <si>
    <t>00205740426-S.I.F.I.C. Editrice S.r.l.</t>
  </si>
  <si>
    <t>990.0</t>
  </si>
  <si>
    <t>inizio 01/01/2021, ultimazione 31/12/2021</t>
  </si>
  <si>
    <t xml:space="preserve">Fornitura di materiale cartotecnico e vestiario per i preposti agli accessi. </t>
  </si>
  <si>
    <t>01433680624-TEXI SRL</t>
  </si>
  <si>
    <t>4500.0</t>
  </si>
  <si>
    <t>inizio 31/12/2020</t>
  </si>
  <si>
    <t>Sistema di acquisizione SCADAS XS gruppodi ricerca prof. Pecce TD MEPA 1560271</t>
  </si>
  <si>
    <t>39383.0</t>
  </si>
  <si>
    <t>inizio 22/12/2020</t>
  </si>
  <si>
    <t>Fornitura e posa in opera di frangisole per la sede EX Descrizione Enel. Trattiva Diretta MEPA1536929</t>
  </si>
  <si>
    <t>01706390620-MADIN SRL</t>
  </si>
  <si>
    <t>7185.76</t>
  </si>
  <si>
    <t>inizio 21/12/2020</t>
  </si>
  <si>
    <t>TAVOLETTA GRAFICA tavolette grafiche simonelli DECRETO 350 2020</t>
  </si>
  <si>
    <t>01486330309-DPS Informatica</t>
  </si>
  <si>
    <t>382.0</t>
  </si>
  <si>
    <t>inizio 18/12/2020</t>
  </si>
  <si>
    <t xml:space="preserve">TAVOLETTA GRAFICA PROF. DI SARNO ODA MEPA DECRETO 350 2020 </t>
  </si>
  <si>
    <t>505.0</t>
  </si>
  <si>
    <t xml:space="preserve">Acquisto di notebook Zbook per esigenze di ricerca del Prof. Rampone Salvatore </t>
  </si>
  <si>
    <t xml:space="preserve">01812150181-Sigma srl </t>
  </si>
  <si>
    <t>1884.0</t>
  </si>
  <si>
    <t>inizio 11/12/2020, ultimazione 31/12/2020</t>
  </si>
  <si>
    <t xml:space="preserve">Acquisto di notebook e tavolette grafiche per esigenze di ricerca e didattica a distanza dei docenti del DEMM </t>
  </si>
  <si>
    <t>5362.0</t>
  </si>
  <si>
    <t>Fornitura, in noleggio, per un periodo di 48 mesi di n. 4 apparecchiature multifunzione monocromatiche con produttivit√† media</t>
  </si>
  <si>
    <t>02298700010-Olivetti s.p.a.</t>
  </si>
  <si>
    <t>14000.0</t>
  </si>
  <si>
    <t>inizio 10/12/2020</t>
  </si>
  <si>
    <t>Seminario sulla fascicolazione dei documenti, organizzato dal CINECA per il personale tecnico ed amministrativo</t>
  </si>
  <si>
    <t>00317740371-CINECA Consorzio Interuniversitario</t>
  </si>
  <si>
    <t>Fornitura di toner per stampanti istallate presso l'Amministrazione Centrale di Ateneo e di stampe in grande formato per interventi edilizi di Ateneo</t>
  </si>
  <si>
    <t>13738321002-FPG SRL</t>
  </si>
  <si>
    <t>2861.1</t>
  </si>
  <si>
    <t>inizio 09/12/2020</t>
  </si>
  <si>
    <t>858.33</t>
  </si>
  <si>
    <t>12792100153-LIFE TECHNOLOGIES ITALIA</t>
  </si>
  <si>
    <t>2050.0</t>
  </si>
  <si>
    <t>inizio 07/12/2020, ultimazione 15/12/2020</t>
  </si>
  <si>
    <t>2014.38</t>
  </si>
  <si>
    <t>Corso di Formazione dal titolo Cedolino Paga, organizzato dalla Societ√† Formel a cui ha partecipato una unit√† di personale.</t>
  </si>
  <si>
    <t>01784630814- Formel Societ√† a Responsabilit√† Limitata</t>
  </si>
  <si>
    <t>inizio 04/12/2020, ultimazione 04/12/2020</t>
  </si>
  <si>
    <t>10926691006-AUROGENE SRL</t>
  </si>
  <si>
    <t>622.0</t>
  </si>
  <si>
    <t>inizio 03/12/2020</t>
  </si>
  <si>
    <t xml:space="preserve">Progettazione grafica e stampe nellambito del Master in  Comunicazione e Valorizzazione del Vino e del Terroir Prof. Marotta Giuseppe </t>
  </si>
  <si>
    <t>01543010621-YOLO EVENTS S.R.L.</t>
  </si>
  <si>
    <t>3680.0</t>
  </si>
  <si>
    <t>inizio 02/12/2020, ultimazione 08/12/2020</t>
  </si>
  <si>
    <t>Seminario dal titolo Ricerca - Buone pratiche di lavoro per un archivio di qualit√†, organizzato dal CINECA, a cui hanno partecipato due unit√† di personale</t>
  </si>
  <si>
    <t>600.0</t>
  </si>
  <si>
    <t>inizio 01/12/2020</t>
  </si>
  <si>
    <t>08126390155-Euroclone S.p.A.</t>
  </si>
  <si>
    <t>873.0</t>
  </si>
  <si>
    <t>Spese per pubblicazioni scientifiche</t>
  </si>
  <si>
    <t>99999999999-John Wiley &amp; Sons, Inc</t>
  </si>
  <si>
    <t>2698.85</t>
  </si>
  <si>
    <t>inizio 01/12/2020, ultimazione 31/12/2020</t>
  </si>
  <si>
    <t>00801720152-BIO-RAD LABORATORIES SRL</t>
  </si>
  <si>
    <t>222.0</t>
  </si>
  <si>
    <t>07984380969-Eurofins Genomics Italy</t>
  </si>
  <si>
    <t>2000.0</t>
  </si>
  <si>
    <t>1429.0</t>
  </si>
  <si>
    <t>1775.0</t>
  </si>
  <si>
    <t>forniture riprogettazione aule sant'agostino TD MEPA 1527191</t>
  </si>
  <si>
    <t>01214220624-L&amp;G SERVICE SNC</t>
  </si>
  <si>
    <t>16150.0</t>
  </si>
  <si>
    <t>01022690364-EXACTA+OPTECH LABCENTER Spa</t>
  </si>
  <si>
    <t>425.0</t>
  </si>
  <si>
    <t>Convenzione Consip  per la fornitura di energia elettrica  edizione 17  Lotto 13 - con il regime a prezzo fisso 18 mesi -a servizio dell'immobile denominato "Ex Enel" - Denominazione contratto Consipee17_13__V_Fix18m - Data di attivazione della fornitura 01/12/2020</t>
  </si>
  <si>
    <t>81000.0</t>
  </si>
  <si>
    <t>inizio 01/12/2020, ultimazione 01/06/2022</t>
  </si>
  <si>
    <t>4343.7</t>
  </si>
  <si>
    <t>1697.0</t>
  </si>
  <si>
    <t>480.0</t>
  </si>
  <si>
    <t>07484470153-D.B.A. ITALIA SRL</t>
  </si>
  <si>
    <t>851.0</t>
  </si>
  <si>
    <t>08860270969-PRODOTTI GIANNI srl</t>
  </si>
  <si>
    <t>2200.0</t>
  </si>
  <si>
    <t>1120.0</t>
  </si>
  <si>
    <t>2615.0</t>
  </si>
  <si>
    <t>05791560633-MICROTECH S.R.L.</t>
  </si>
  <si>
    <t>01777860360-GLASSCHIMICA LABORATORY SNC</t>
  </si>
  <si>
    <t>262.0</t>
  </si>
  <si>
    <t>02217770235-SARSTEDT S.R.L.</t>
  </si>
  <si>
    <t>420.0</t>
  </si>
  <si>
    <t>700.0</t>
  </si>
  <si>
    <t>97346290154-LGC Standards S.r.l.</t>
  </si>
  <si>
    <t>1370.0</t>
  </si>
  <si>
    <t>800.0</t>
  </si>
  <si>
    <t>09939160157-DUOTECH SRL</t>
  </si>
  <si>
    <t>1450.0</t>
  </si>
  <si>
    <t>1060.0</t>
  </si>
  <si>
    <t>Acquisto abbonamento annuale on line al quotidiano Il Mattino edizione nazionale e locali, versione Base</t>
  </si>
  <si>
    <t>11476541005-Ced Digital &amp; Servizi</t>
  </si>
  <si>
    <t>192.3</t>
  </si>
  <si>
    <t>inizio 01/12/2020, ultimazione 04/12/2020</t>
  </si>
  <si>
    <t>Acquisto di uno spazio pubblicitario personalizzato, con stampa a colori allinterno di una agenda, di taglio elegante, denominata Realt√† Sannita 2021, (n. 1/2 Pagina), ed un numero congruo delle stesse, evento A. A 2020/2021 (28/01/2021)</t>
  </si>
  <si>
    <t>FCCGNN42A16C476Q-Ditta Individuale Edizioni Realt√† Sannita Benevento di Giovanni Fuccio</t>
  </si>
  <si>
    <t>inizio 01/12/2020, ultimazione 17/12/2020</t>
  </si>
  <si>
    <t>1300.0</t>
  </si>
  <si>
    <t>inizio 26/11/2020</t>
  </si>
  <si>
    <t>Fornitura e installazione di un sistema di calcolo nellambito del Progetto Genoma e Salute</t>
  </si>
  <si>
    <t xml:space="preserve">02005300351-E4 COMPUTER ENGINEERING SPA </t>
  </si>
  <si>
    <t>204270.0</t>
  </si>
  <si>
    <t>inizio 25/11/2020, ultimazione 02/12/2020</t>
  </si>
  <si>
    <t>Fornitura, in noleggio, per un periodo di 48 mesi, di n. 1 apparecchiatura multifunzione a colori con produttivit√† alta</t>
  </si>
  <si>
    <t>01788080156-Kyocera Document Solutions Italia s.p.a.</t>
  </si>
  <si>
    <t>5342.88</t>
  </si>
  <si>
    <t>inizio 24/11/2020</t>
  </si>
  <si>
    <t>99999999999-PLOS (Public Library of Science)</t>
  </si>
  <si>
    <t>2125.99</t>
  </si>
  <si>
    <t>inizio 23/11/2020, ultimazione 31/12/2020</t>
  </si>
  <si>
    <t>99999999999-MDPI</t>
  </si>
  <si>
    <t>1675.35</t>
  </si>
  <si>
    <t>Trattativa diretta MEPA 1472768 - Rifacimento della cartellonistica e della segnaletica d'indirizzo, con  relativa posa in opera, presso Palazzo San Domenico e presso il complesso Sant'Agostino della Universit√† degli Studi del Sannio</t>
  </si>
  <si>
    <t>5645.0</t>
  </si>
  <si>
    <t>inizio 23/11/2020, ultimazione 28/11/2020</t>
  </si>
  <si>
    <t>Moduli software oda mepa 5871413 Dcreto 305 2020</t>
  </si>
  <si>
    <t>12646950159-ANSYS Italia Srl</t>
  </si>
  <si>
    <t>9990.0</t>
  </si>
  <si>
    <t>inizio 23/11/2020, ultimazione 15/12/2020</t>
  </si>
  <si>
    <t>Fornitura di Dispositivi di Protezione Individuali consistenti in mascherine filtranti KN95 per garantire la fruizione in sicurezza dei locali dellAteneo a seguito dellemergenza covid 19</t>
  </si>
  <si>
    <t>01646560621-Global Security Borrelli s.r.l.</t>
  </si>
  <si>
    <t>2800.0</t>
  </si>
  <si>
    <t>inizio 20/11/2020, ultimazione 01/12/2020</t>
  </si>
  <si>
    <t>materiale informatico prof Pisco oda mepa</t>
  </si>
  <si>
    <t>05984211218-R STORE Spa</t>
  </si>
  <si>
    <t>1740.0</t>
  </si>
  <si>
    <t>inizio 19/11/2020, ultimazione 31/12/2020</t>
  </si>
  <si>
    <t>materiale informatico prof. Pepe DECRETO 298 2020</t>
  </si>
  <si>
    <t>1586.0</t>
  </si>
  <si>
    <t>inizio 19/11/2020</t>
  </si>
  <si>
    <t>materiale informatico prof. Canfora pgt CANTICO _oda mepa DECRETO 297 2020</t>
  </si>
  <si>
    <t xml:space="preserve">01383010475-Y2K DI BARONTINI FRANCESCO </t>
  </si>
  <si>
    <t>8542.0</t>
  </si>
  <si>
    <t>inizio 18/11/2020</t>
  </si>
  <si>
    <t>Reagenti per laboratorio</t>
  </si>
  <si>
    <t>3700.0</t>
  </si>
  <si>
    <t>inizio 17/11/2020</t>
  </si>
  <si>
    <t>1200.0</t>
  </si>
  <si>
    <t>00959981002-SIAL srl</t>
  </si>
  <si>
    <t>2430.0</t>
  </si>
  <si>
    <t>inizio 17/11/2020, ultimazione 09/12/2020</t>
  </si>
  <si>
    <t>2414.0</t>
  </si>
  <si>
    <t>3750.0</t>
  </si>
  <si>
    <t>1850.0</t>
  </si>
  <si>
    <t>2500.0</t>
  </si>
  <si>
    <t>1915.0</t>
  </si>
  <si>
    <t>inizio 16/11/2020</t>
  </si>
  <si>
    <t>350.0</t>
  </si>
  <si>
    <t>1500.0</t>
  </si>
  <si>
    <t>Trattativa diretta MEPA 1470782 - Servizio di trasloco facchinaggio e sgombero e/o rimozione dei materiali di risulta della tipologia arredi, mobili e attrezzature da effettuarsi nei e tra i complessi immobiliari della Universit√† del Sannio per l'adozione delle misure organizzative e di presidio per proseguo delle attivit√† in condizione di sicurezza a causa del Covid-19 DD. N. 778 DEL 05/11/2020</t>
  </si>
  <si>
    <t>02671340640-TRASLOCHI CATURANO SRL</t>
  </si>
  <si>
    <t>10500.0</t>
  </si>
  <si>
    <t>inizio 11/11/2020</t>
  </si>
  <si>
    <t>7000.0</t>
  </si>
  <si>
    <t>Servizio di screening COVID-19 tramite tamponi oro-faringei per arginare la diffusione dellepidemia e per garantire la fruizione in sicurezza dei locali dellAteneo.dd. N. 795 DEL 09/11/2020</t>
  </si>
  <si>
    <t>00135810620-Centro Diagnostico "G.B. Morgagni" S.R.L.</t>
  </si>
  <si>
    <t>4990.0</t>
  </si>
  <si>
    <t>inizio 09/11/2020, ultimazione 25/11/2020</t>
  </si>
  <si>
    <t>Servizio, in abbonamento, alla licenza di utilizzo del software per la gestione dei contratti informatici, per la durata di 12 mesi</t>
  </si>
  <si>
    <t>03553050927-DIGITALPA S.R.L.</t>
  </si>
  <si>
    <t>inizio 09/11/2020</t>
  </si>
  <si>
    <t xml:space="preserve">Acquisto di Notebook , detskop, telo motorizzato e materiale vario per esigenze Plesso didattico SEA - Demm </t>
  </si>
  <si>
    <t>01387750621-INFORMATIKA SRL UNIPERSONALE</t>
  </si>
  <si>
    <t>9900.0</t>
  </si>
  <si>
    <t>inizio 08/11/2020, ultimazione 30/11/2020</t>
  </si>
  <si>
    <t xml:space="preserve">Acquisto di numero 100 copie del volume  dal titolo Mezzogiorno in progress? Non siamo meridionalisti, </t>
  </si>
  <si>
    <t>93176440720-Osservatorio Regionale Banche  Imprese di Economia e Finanza</t>
  </si>
  <si>
    <t>1442.31</t>
  </si>
  <si>
    <t>inizio 06/11/2020, ultimazione 11/11/2020</t>
  </si>
  <si>
    <t xml:space="preserve">Mat. consumo laboratorio Biologia molecolare </t>
  </si>
  <si>
    <t>3089.0</t>
  </si>
  <si>
    <t>inizio 05/11/2020, ultimazione 09/12/2020</t>
  </si>
  <si>
    <t>1574.63</t>
  </si>
  <si>
    <t xml:space="preserve">Pubblicazione del volume dal titolo  Crime and Law della Prof.ssa Laura Zavatta </t>
  </si>
  <si>
    <t>02874520014-G.GIAPPICHELLI EDITORE S.r.l.</t>
  </si>
  <si>
    <t>inizio 04/11/2020, ultimazione 10/11/2020</t>
  </si>
  <si>
    <t>Secondo Corso di Formazione dal titolo Procedamus  2020,due quote aggiuntive alle quattro quote di partecipazione gratuite.</t>
  </si>
  <si>
    <t>SJIPRZ74B64L219G-LineaPA di Patrizia Isaija</t>
  </si>
  <si>
    <t>400.0</t>
  </si>
  <si>
    <t>inizio 04/11/2020, ultimazione 04/11/2020</t>
  </si>
  <si>
    <t>13209130155-MERCK LIFE SCIENCE srl</t>
  </si>
  <si>
    <t>1020.0</t>
  </si>
  <si>
    <t>inizio 03/11/2020</t>
  </si>
  <si>
    <t>1310.0</t>
  </si>
  <si>
    <t>04869950156-Bio-Techne Srl</t>
  </si>
  <si>
    <t>1130.0</t>
  </si>
  <si>
    <t>590.0</t>
  </si>
  <si>
    <t>inizio 03/11/2020, ultimazione 09/12/2020</t>
  </si>
  <si>
    <t>493.38</t>
  </si>
  <si>
    <t>2120.0</t>
  </si>
  <si>
    <t>13110270157-QIAGEN SRL</t>
  </si>
  <si>
    <t>inizio 03/11/2020, ultimazione 15/12/2020</t>
  </si>
  <si>
    <t>1164.0</t>
  </si>
  <si>
    <t>Server professore Villano oda mepa 5824505 Decreto 206 2020</t>
  </si>
  <si>
    <t>12289830155-DELL SPA</t>
  </si>
  <si>
    <t>2502.0</t>
  </si>
  <si>
    <t>Trattativa diretta MEPA 1383200 - Lavori di ristrutturazione e rifacimento dell'impianto elettrico degli uffici dell'Universit√† degli studi del Sannio al secondo piano di Palazzo San Domenico</t>
  </si>
  <si>
    <t>02166800645-EURO INFRASTRUTTURE SRL</t>
  </si>
  <si>
    <t>33000.0</t>
  </si>
  <si>
    <t>inizio 30/10/2020, ultimazione 20/11/2020</t>
  </si>
  <si>
    <t>Corso di Formazione online dal titolo Esse3 Anagrafe Nazionale Studenti, organizzato dal CINECA, partecipazione di una unit√† di personale</t>
  </si>
  <si>
    <t>250.0</t>
  </si>
  <si>
    <t>inizio 29/10/2020</t>
  </si>
  <si>
    <t>564.0</t>
  </si>
  <si>
    <t>inizio 28/10/2020</t>
  </si>
  <si>
    <t>Fornitura cancelleria in adesione ad Accordo Quadro (n. gara ANAC 7773873) (Lotto I)</t>
  </si>
  <si>
    <t>08397890586-ERREBIAN SPA</t>
  </si>
  <si>
    <t>958.25</t>
  </si>
  <si>
    <t>inizio 28/10/2020, ultimazione 24/11/2020</t>
  </si>
  <si>
    <t>720.0</t>
  </si>
  <si>
    <t>670.0</t>
  </si>
  <si>
    <t>13023610150-STARLAB S.r.l.</t>
  </si>
  <si>
    <t>2350.0</t>
  </si>
  <si>
    <t>1280.0</t>
  </si>
  <si>
    <t>inizio 28/10/2020, ultimazione 15/12/2020</t>
  </si>
  <si>
    <t>1178.66</t>
  </si>
  <si>
    <t>Realizzazione della ricerca avente ad oggetto il benchmarking dei servizi di supporto nelle universit√†, attraverso l'adesione al progetto denominato Good Practice  edizione  2020/2021, per le rilevazioni delle opinioni degli stakeholders sulla qualit√† dei servizi erogati</t>
  </si>
  <si>
    <t xml:space="preserve">80057930150-MIP Politecnico di Milano Graduate School of Management Societ√† Consortile per azioni </t>
  </si>
  <si>
    <t>5000.0</t>
  </si>
  <si>
    <t>inizio 27/10/2020, ultimazione 27/10/2020</t>
  </si>
  <si>
    <t>Fornitura di cuffie con microfono per le attivit√† di formazione online</t>
  </si>
  <si>
    <t>03878640238-VIRTUAL LOGIC</t>
  </si>
  <si>
    <t>1035.0</t>
  </si>
  <si>
    <t>inizio 27/10/2020, ultimazione 20/11/2020</t>
  </si>
  <si>
    <t>Potenziamento infrastrutturale per l'erogazione della didattica in modalit√† blended  ulteriori interventi</t>
  </si>
  <si>
    <t>1600.0</t>
  </si>
  <si>
    <t>inizio 27/10/2020, ultimazione 20/01/2021</t>
  </si>
  <si>
    <t xml:space="preserve">Sistema di analitica basato su Tecnologia Tableau e strumenti Cloud per ricerca del prof. Rampone Salvatore </t>
  </si>
  <si>
    <t xml:space="preserve">07222631009-Db Services Srl  </t>
  </si>
  <si>
    <t>15070.0</t>
  </si>
  <si>
    <t>inizio 26/10/2020, ultimazione 15/12/2020</t>
  </si>
  <si>
    <t>730.0</t>
  </si>
  <si>
    <t>inizio 22/10/2020</t>
  </si>
  <si>
    <t xml:space="preserve">Partecip. evento "Orientasud 2020"- 4-5-6 nov 2020- DR n. 725 del 16/10/2020- </t>
  </si>
  <si>
    <t xml:space="preserve">12873291004-ALL SOCIAL S.R.L </t>
  </si>
  <si>
    <t>3200.0</t>
  </si>
  <si>
    <t>inizio 19/10/2020, ultimazione 06/11/2020</t>
  </si>
  <si>
    <t>Partecip all'evento "Borsa del Placement 2020"- Verona 26 e 27 ottobre 2020- DR N. 722 DEL 15/10/2020</t>
  </si>
  <si>
    <t>03367281205-FONDAZIONE EMBLEMA</t>
  </si>
  <si>
    <t>inizio 15/10/2020</t>
  </si>
  <si>
    <t>Allestimento di spazi per eventi ed attivit√† istituzionali in spazi diversi a seguito dell'emergenza COVID 19</t>
  </si>
  <si>
    <t>01316250628-Sound Vibration di Del Vecchio Giuseppe Mario &amp; C sas</t>
  </si>
  <si>
    <t>39800.0</t>
  </si>
  <si>
    <t>23568.5</t>
  </si>
  <si>
    <t>Lavori di Restauro e Risanamento Conservativo dei prospetti e del manto di copertura, nonch√© interventi di manutenzione straordinaria di parti dellimmobile denominato Palazzo Bosco Lucarelli gi√† dell'Aquila di propriet√† dellAteneo</t>
  </si>
  <si>
    <t>01255030627-COSTRUZIONI LOMBARDI ACHILLE S.R.L.,04876741218-I.CO.RES. S.R.L.,01403080623-CASAMASSA COSTRUZIONI SRL,01483060628-CONSORZIO STABILE MEDIL Societ√† consortile per azioni,01692040627-ZENIT S.R.L.,01503070623-MASTIO RESTAURI SRL,01519510620-DWE S.R.L.,14194131000-A.I.CO. CONSORZIO STABILE S.c. a r.l.,00908000623-AL.G.ASS. S.R.L.,01190850626-MATURO COSTRUZIONI SRL,01518620628-CO.GE.FRA. COSTRUZIONI SRL,01373270626-COS.BO SRL,00934980624-HERA RESTAURI S.R.L.,06853531215-SERIDAN SOCIETA' COOPERATIVA,03892770714-CETOLA S.p.A.,01478980707-P.Q. Edilizia E Strade S.R.L.</t>
  </si>
  <si>
    <t>01190850626-MATURO COSTRUZIONI SRL</t>
  </si>
  <si>
    <t>382619.8</t>
  </si>
  <si>
    <t>inizio 15/10/2020, ultimazione 30/05/2021</t>
  </si>
  <si>
    <t>150118.26</t>
  </si>
  <si>
    <t>Manutenzione e riparazione attrezzature laboratorio</t>
  </si>
  <si>
    <t>04319641215-ELETTRONICA SCIENTIFICA  srl</t>
  </si>
  <si>
    <t>3086.58</t>
  </si>
  <si>
    <t>inizio 15/10/2020, ultimazione 15/12/2020</t>
  </si>
  <si>
    <t>Il servizio si realizzer√† con la sanificazione ad ogni intervento di 4 immobili Unisannio (Ex Convento San Vittorino Corpo a e Corpo B, Polo Didattico Ex Sea, Complesso Immobiliare Ex Inps) nei fine settimana dal prossimo del 10-11 ottobre 2020 all'ultimo del corrente anno solare 2020.</t>
  </si>
  <si>
    <t>03315530653-Ecoteam Srl</t>
  </si>
  <si>
    <t>9600.0</t>
  </si>
  <si>
    <t>inizio 12/10/2020, ultimazione 31/12/2020</t>
  </si>
  <si>
    <t>Sanificazione ad ogni intervento di 4 immobili Unisannio (Palazzo Bosco Lucarelli, Palazzo Ex Poste R/Cost , Palazzo Giannone, Palazzo De Simone) nei fine settimana dal prossimo del 10-11 ottobre 2020 all'ultimo del corrente anno solare 2020.</t>
  </si>
  <si>
    <t xml:space="preserve">01840110439-SOCIAL SERVIZI SOCIETA COOPERATIVA SOCIALE </t>
  </si>
  <si>
    <t>Il servizio si realizzer√† con la sanificazione ad ogni intervento di 4 immobili Unisannio (Palazzo San Domenico, Polo Didattico Via Calandra, Complesso Sant'Agostino, complesso Ex Enel) nei fine settimana dal prossimo del 10-11 ottobre 2020 all'ultimo del corrente anno solare 2020.</t>
  </si>
  <si>
    <t>03523460651-PULIM 2000 Societa Cooperativa</t>
  </si>
  <si>
    <t xml:space="preserve">materiale informatico oda mepa 5762278 DECRETO 262 2020 </t>
  </si>
  <si>
    <t>02024370781-INFOTEL S.A.S. di Dodaro Raffaello &amp; C.</t>
  </si>
  <si>
    <t>7149.0</t>
  </si>
  <si>
    <t>inizio 06/10/2020, ultimazione 09/12/2020</t>
  </si>
  <si>
    <t>Monitor laboratorio automatico oda mepa</t>
  </si>
  <si>
    <t>07296770634-BIOTEAM LAB SRL</t>
  </si>
  <si>
    <t>140.0</t>
  </si>
  <si>
    <t>inizio 06/10/2020</t>
  </si>
  <si>
    <t>materiale laboratorio "misure" oda mepa 5757111 Decreto 264 2020</t>
  </si>
  <si>
    <t>10578740150-RS COMPONENTS srl</t>
  </si>
  <si>
    <t>376.0</t>
  </si>
  <si>
    <t>inizio 06/10/2020, ultimazione 10/11/2020</t>
  </si>
  <si>
    <t>materiale informatico prof. Gallo - ODA MEPA</t>
  </si>
  <si>
    <t>910.0</t>
  </si>
  <si>
    <t>materiale informatico Uffici Dipartimento Ingegneria Oda Mepa DECRETO N. 263 2020</t>
  </si>
  <si>
    <t>03340710270-ADpartners Srl</t>
  </si>
  <si>
    <t>1831.0</t>
  </si>
  <si>
    <t>Flussimetro lab. fisici tecnici oda mepa 5753547 DECRETO 258 2020</t>
  </si>
  <si>
    <t>02043670765-EXTRATECH SRL</t>
  </si>
  <si>
    <t>2288.0</t>
  </si>
  <si>
    <t>inizio 02/10/2020, ultimazione 23/11/2020</t>
  </si>
  <si>
    <t>Trattativa diretta MEPA 1383258 - Pratica antincendio e relativa SCIA immobile ex Convento di S Agostino</t>
  </si>
  <si>
    <t>02672340649-C-ENGINEERING SRL</t>
  </si>
  <si>
    <t>5200.0</t>
  </si>
  <si>
    <t>inizio 02/10/2020, ultimazione 30/11/2020</t>
  </si>
  <si>
    <t>oneri doganali ordine Ram√® per laboratorio optoelettronica decreto 257 2020</t>
  </si>
  <si>
    <t>10006060965-FEDEX EXPRESS ITALY SRL</t>
  </si>
  <si>
    <t>inizio 01/10/2020, ultimazione 09/12/2020</t>
  </si>
  <si>
    <t>pubblicazione articolo scientifico prof. Vasca DECRETO 260 2020</t>
  </si>
  <si>
    <t>99999999999-COPYRIGHT CLEARANCE CENTER</t>
  </si>
  <si>
    <t>427.0</t>
  </si>
  <si>
    <t>inizio 01/10/2020, ultimazione 31/12/2020</t>
  </si>
  <si>
    <t>Reagenti per screening finalizzato allindividuazione del virus SarsCoV2 tra la comunit√† universitaria</t>
  </si>
  <si>
    <t>1259.8</t>
  </si>
  <si>
    <t>inizio 29/09/2020, ultimazione 09/12/2020</t>
  </si>
  <si>
    <t>Fornitura di tamponi per consentire l'espletamento dei test immunologici per l'individuazione dei casi di Covid 19 presso l'Ateneo. Affidamento ai sensi dell'articolo 36, comma 2, lettera a), del D.Lgs. 50/2016 e s.m.i. alla Societ√† a Responsabilit√† Limitata "Primelab", C.F. e P. IVA 0509040659.</t>
  </si>
  <si>
    <t>05090040659-Primelab SRL</t>
  </si>
  <si>
    <t>450.0</t>
  </si>
  <si>
    <t>inizio 29/09/2020, ultimazione 07/10/2020</t>
  </si>
  <si>
    <t>Reagenti per screening finalizzato all' individuazione del virus SarsCoV2 tra la comunit√† universitaria.</t>
  </si>
  <si>
    <t>1367.9</t>
  </si>
  <si>
    <t>inizio 29/09/2020, ultimazione 11/11/2020</t>
  </si>
  <si>
    <t>1188.0</t>
  </si>
  <si>
    <t>1488.0</t>
  </si>
  <si>
    <t>Fornitura cartucce in adesione ad Accordo Quadro (n. gara ANAC 7773873) (lotto III)</t>
  </si>
  <si>
    <t>04770060632-PARTENUFFICIO DI FENIZIA A. SRL</t>
  </si>
  <si>
    <t>169.7</t>
  </si>
  <si>
    <t>inizio 28/09/2020, ultimazione 07/10/2020</t>
  </si>
  <si>
    <t xml:space="preserve">Fornitura della licenza per laccesso e lutilizzo del nuovo Sistema SISVALDIDAT (pacchetto base) da parte dellUniversit√† degli Studi del Sannio per le rilevazioni degli anni accademici 20-21/ 21-22/ 22-23 </t>
  </si>
  <si>
    <t>05754380482-VALMON SRL</t>
  </si>
  <si>
    <t>15000.0</t>
  </si>
  <si>
    <t>inizio 28/09/2020</t>
  </si>
  <si>
    <t xml:space="preserve">Acquisto notebook Macbook per esigenze didattiche e di ricerca del Direttore Prof. Squillante, Dr.sse Fornari e fattoruso </t>
  </si>
  <si>
    <t>13490.0</t>
  </si>
  <si>
    <t>inizio 26/09/2020, ultimazione 14/11/2020</t>
  </si>
  <si>
    <t>Adesione, per l'anno 2020, della Universit√† degli Studi del Sannio al Progetto di Formazione-Intervento in materia di procedimenti amministrativi, gestione dei documenti, amministrazione digitale, privacy e trasparenza dal titolo Procedamus  2020, organizzato dall'Impresa Individuale LineaPA di Patrizia Isaija</t>
  </si>
  <si>
    <t>inizio 25/09/2020, ultimazione 25/09/2020</t>
  </si>
  <si>
    <t xml:space="preserve">Fornitura di ulteriori Dispositivi di Protezione Individuali per garantire la fruizione in sicurezza dei locali dell'Ateneo a seguito dell'emergenza Covid19 per la fase 3 e consentire l'espletamento dei test immunologici rapidi presso l'Ateneo. </t>
  </si>
  <si>
    <t>05417180659-Nalkein Pharma SRL</t>
  </si>
  <si>
    <t>4424.0</t>
  </si>
  <si>
    <t>inizio 23/09/2020, ultimazione 01/10/2020</t>
  </si>
  <si>
    <t>Fornitura di scheda GPU NVIDIA Tesla T</t>
  </si>
  <si>
    <t>04472901000-CONVERGE S.P.A.</t>
  </si>
  <si>
    <t>2227.0</t>
  </si>
  <si>
    <t>inizio 18/09/2020, ultimazione 16/12/2020</t>
  </si>
  <si>
    <t>Kit reagente per estrazione rapida</t>
  </si>
  <si>
    <t>08763060152-Nuclear Laser Medicine srl</t>
  </si>
  <si>
    <t>1920.0</t>
  </si>
  <si>
    <t>inizio 17/09/2020, ultimazione 11/11/2020</t>
  </si>
  <si>
    <t>Trattativa Diretta/MEPA n. 1379951 - fornitura di scaffali per archivio e il servizio di smontaggio e rimontaggio con contestuale manutenzione delle sedute banco  a servizio delle aule da allestire presso il plesso denominato Sant'Agostino.</t>
  </si>
  <si>
    <t>02900360658-SIAR srl</t>
  </si>
  <si>
    <t>39220.0</t>
  </si>
  <si>
    <t>inizio 16/09/2020, ultimazione 30/09/2020</t>
  </si>
  <si>
    <t>Servizio di VIGILANZA NON ARMATA per ladozione delle misure organizzative e di presidio per proseguo delle attivit√† in condizione di sicurezza a causa del Covid-19 da effettuarsi nei Complessi Immobiliari della Universit√† degli Studi del Sannio-  D.D. n. 621/2020 Prot. n. 0015636 del 15/09/2020</t>
  </si>
  <si>
    <t>02269520645-POLIZIOTTO NOTTURNO S.R.L.</t>
  </si>
  <si>
    <t>51970.0</t>
  </si>
  <si>
    <t>inizio 15/09/2020, ultimazione 30/01/2021</t>
  </si>
  <si>
    <t>24294.9</t>
  </si>
  <si>
    <t>Reagenti e vetreria per laboratorio</t>
  </si>
  <si>
    <t>09802470154-SCHARLAB ITALIA s.r.l.</t>
  </si>
  <si>
    <t>1171.0</t>
  </si>
  <si>
    <t>inizio 10/09/2020, ultimazione 11/11/2020</t>
  </si>
  <si>
    <t xml:space="preserve">Fornitura di etichette adesive in PVC da apporre sulle sedute delle aule dellUniversit√† degli studi del Sannio al fine di ridurre la capienza delle stesse, di cartellonistica in forex 3 mm e di frecce segnaletiche da apporre sul pavimento dedicate alle prescrizioni a cui attenersi in clima di emergenza COVID-19. </t>
  </si>
  <si>
    <t>CPBVCN65H27H894D-TIPOGRAFICA CAPOBIANCO DI</t>
  </si>
  <si>
    <t>1390.0</t>
  </si>
  <si>
    <t>inizio 08/09/2020, ultimazione 30/09/2020</t>
  </si>
  <si>
    <t xml:space="preserve">CARTA IN RISME-VARI PLESSI oda mepa DECRETO 240/2020 </t>
  </si>
  <si>
    <t>1366.0</t>
  </si>
  <si>
    <t>inizio 08/09/2020, ultimazione 28/09/2020</t>
  </si>
  <si>
    <t>99999999999-Frontiers Media SA</t>
  </si>
  <si>
    <t>inizio 04/09/2020, ultimazione 28/09/2020</t>
  </si>
  <si>
    <t>Servizio di migrazione dell'attuale sito web di ateneo dalla versione 7 del CMS Drupal alla versione 8 dello stesso CMS e del servizio di manutenzione ed hosting professionale per un anno</t>
  </si>
  <si>
    <t>05921651211-KELYON SRL</t>
  </si>
  <si>
    <t>30900.0</t>
  </si>
  <si>
    <t>inizio 03/09/2020</t>
  </si>
  <si>
    <t>materiale per laboratorio optoelettronica DECRETO 232 2020</t>
  </si>
  <si>
    <t>3844.0</t>
  </si>
  <si>
    <t>inizio 02/09/2020, ultimazione 04/12/2020</t>
  </si>
  <si>
    <t xml:space="preserve">notebook apple prof Glielmo DDT Attiva S.p.A. n. 78650 del 23/09/20 - ODA MEPA 5691367 </t>
  </si>
  <si>
    <t>05685740721-C &amp; C Consulting srl</t>
  </si>
  <si>
    <t>2446.0</t>
  </si>
  <si>
    <t>inizio 02/09/2020, ultimazione 09/11/2020</t>
  </si>
  <si>
    <t>Affidamento del servizio di comunicazione digitale per l'adozione delle misure organizzative e di contrasto alla diffusione del Covid-19 dell'Universit√† degli Studi del Sannio</t>
  </si>
  <si>
    <t>05553730655-INCOERENZE SRL</t>
  </si>
  <si>
    <t>inizio 01/09/2020, ultimazione 31/08/2021</t>
  </si>
  <si>
    <t>5250.0</t>
  </si>
  <si>
    <t>Servizio di accreditamento, progettazione, formazione e gestione in materia di servizio civile per le esigenze dell'Universit√† degli Studi del Sannio</t>
  </si>
  <si>
    <t xml:space="preserve">94169170639-Associazione Amesci </t>
  </si>
  <si>
    <t>inizio 31/08/2020</t>
  </si>
  <si>
    <t>Fornitura di notebook per la didattica blended mediante Convenzione CONSIP</t>
  </si>
  <si>
    <t>05773090013-ITD SOLUTIONS S.P.A.</t>
  </si>
  <si>
    <t>7588.0</t>
  </si>
  <si>
    <t>inizio 28/08/2020</t>
  </si>
  <si>
    <t>Servizi pubblicitari per promuovere lOfferta Formativa a.a. 2020/2021:Acquisto di spazi pubblicitari sulla seconda web tv sannita Labtv.net "</t>
  </si>
  <si>
    <t>02757950643-Consulservice s.r.l</t>
  </si>
  <si>
    <t>inizio 27/08/2020, ultimazione 13/11/2020</t>
  </si>
  <si>
    <t xml:space="preserve">Acquisto notebook 17 pollici per esigenze didattiche e di ricerca del Prof. Lisella Gaspare </t>
  </si>
  <si>
    <t>00940570435-MED Computer SRL</t>
  </si>
  <si>
    <t>1129.0</t>
  </si>
  <si>
    <t>inizio 14/08/2020, ultimazione 07/09/2020</t>
  </si>
  <si>
    <t>Affidamento di Servizi Tecnici per esigenze indifferibili connesse alla realizzazione di un Laboratorio di Ricerca Sperimentale dell'area dell'ingegneria civile, con particolare riferimento all'ingegneria sismica, geotecnica e costruzioni idrauliche.</t>
  </si>
  <si>
    <t>MNDNNL61L13A783M-Studio tecnico ing. Antonello Mandarino</t>
  </si>
  <si>
    <t>39936.0</t>
  </si>
  <si>
    <t>inizio 06/08/2020</t>
  </si>
  <si>
    <t>6240.0</t>
  </si>
  <si>
    <t>Lavori di realizzazione di un sistema integrato di controlli accessi e di videosorveglianza da realizzarsi nelle varie strutture universitarie</t>
  </si>
  <si>
    <t>36000.0</t>
  </si>
  <si>
    <t>inizio 04/08/2020, ultimazione 28/09/2020</t>
  </si>
  <si>
    <t>Bundle Server HPE ProLiant DL380 gen10 (codice articolo INP_BDL-HPCDL380) oda mepa 5639584 DECRETO 228/2020</t>
  </si>
  <si>
    <t>10708671002-INPOWER GROUP S.C.A.R.L.</t>
  </si>
  <si>
    <t>39500.0</t>
  </si>
  <si>
    <t>inizio 03/08/2020, ultimazione 09/11/2020</t>
  </si>
  <si>
    <t>Servizi pubblicitari per promuovere lOfferta Formativa a.a. 2020/2021: Acquisto di spazi pubblicitari su Radio Company</t>
  </si>
  <si>
    <t>01063880627-Luna Communication Italia srl</t>
  </si>
  <si>
    <t>1229.5</t>
  </si>
  <si>
    <t>inizio 30/07/2020, ultimazione 30/09/2020</t>
  </si>
  <si>
    <t>Realizzazione schermature solari a servizio del plesso Ex Enel - Dipartimento DST</t>
  </si>
  <si>
    <t>37922.4</t>
  </si>
  <si>
    <t>inizio 30/07/2020, ultimazione 27/11/2020</t>
  </si>
  <si>
    <t>servizi pubblicitari per promuovere lOfferta Formativa a.a. 2020/2021</t>
  </si>
  <si>
    <t>08526500155-Piemme s.p.a.</t>
  </si>
  <si>
    <t>3104.5</t>
  </si>
  <si>
    <t>inizio 30/07/2020, ultimazione 31/07/2020</t>
  </si>
  <si>
    <t>Servizio audio, luci e riprese video per diretta sul canale Youtube Unisannio dell'evento Graduation Day 2020</t>
  </si>
  <si>
    <t>inizio 30/07/2020, ultimazione 03/08/2020</t>
  </si>
  <si>
    <t xml:space="preserve">Servizi pubblicitari per promuovere l'Offerta Formativa a.a. 2020/2021: Acquisto di spazi pubblicitari su Repubblica.it </t>
  </si>
  <si>
    <t>04705810150-A.Manzoni &amp; C. S.p.A</t>
  </si>
  <si>
    <t>650.0</t>
  </si>
  <si>
    <t>inizio 30/07/2020, ultimazione 31/08/2020</t>
  </si>
  <si>
    <t>Servizi pubblicitari per promuovere l'Offerta Formativa a.a. 2020/2021: Acquisto di spazi pubblicitari su Ottopagine</t>
  </si>
  <si>
    <t>01592210627-Ottomedia  s.r.l</t>
  </si>
  <si>
    <t xml:space="preserve"> Servizi pubblicitari per promuovere l'Offerta Formativa a.a. 2020/2021: Acquisto di spazi pubblicitari sulla prima web tv sannita Ntr24.tv</t>
  </si>
  <si>
    <t>01535630626-MP WEB s.r.l</t>
  </si>
  <si>
    <t>Servizio di intermediazione con l'Artista Claudio santamariaper la partecipazione al BCT</t>
  </si>
  <si>
    <t>11315961000-TNA S.r.l.</t>
  </si>
  <si>
    <t>inizio 29/07/2020, ultimazione 10/09/2020</t>
  </si>
  <si>
    <t>1065.0</t>
  </si>
  <si>
    <t>inizio 28/07/2020, ultimazione 25/09/2020</t>
  </si>
  <si>
    <t>software PLAXIS 2D Suite Academic prof.Sica oda mepa 5627252 - Decreto 220 2020</t>
  </si>
  <si>
    <t>07439551214-GEOSPHERA HI-TECH SUPPLIES</t>
  </si>
  <si>
    <t>3989.0</t>
  </si>
  <si>
    <t>inizio 27/07/2020, ultimazione 06/11/2020</t>
  </si>
  <si>
    <t xml:space="preserve">Servizio di rinnovo  di n. 6 domini Unisannio - "Pacchetto Hosting Easy Linux" per esigenze del Dipartimento di Diritto, Economia, Management e Metodi Quantitativi della Universit√† degli Studi del Sannio - DEMM </t>
  </si>
  <si>
    <t>04552920482-ARUBA S.p.A.</t>
  </si>
  <si>
    <t>inizio 25/07/2020, ultimazione 04/08/2020</t>
  </si>
  <si>
    <t>Fornitura di n. 1200 zaini porta computer personalizzati per gli immatricolati ai Corsi di Studio dellUniversit√† degli Studi del Sannio a.a. 20-21</t>
  </si>
  <si>
    <t>10030120967-GED GROUP SRL</t>
  </si>
  <si>
    <t>9948.0</t>
  </si>
  <si>
    <t>inizio 23/07/2020</t>
  </si>
  <si>
    <t>9881.68</t>
  </si>
  <si>
    <t>Fornitura di n. 1200 borracce personalizzate per gli immatricolati ai Corsi di Studio dellUniversit√† degli Studi del Sannio a.a. 20-21</t>
  </si>
  <si>
    <t>5748.0</t>
  </si>
  <si>
    <t>inizio 20/07/2020</t>
  </si>
  <si>
    <t>plasticheria laboratorio optolettronica oda mepa 5633837 decreto 218 2020</t>
  </si>
  <si>
    <t>6621.0</t>
  </si>
  <si>
    <t>inizio 20/07/2020, ultimazione 10/11/2020</t>
  </si>
  <si>
    <t>N. 2 Dell Inspiron 7590 - 15.6"- Core i7 De Masi Mauro MEPA  5615057 DECRETO 221 2020</t>
  </si>
  <si>
    <t>PNRGNN63P67B111F-MEMOGRAPH DI PANERO GIOVANNA</t>
  </si>
  <si>
    <t>2186.0</t>
  </si>
  <si>
    <t>inizio 20/07/2020, ultimazione 07/08/2020</t>
  </si>
  <si>
    <t>Rinnovo servizio di hosting per il dominio clausunisannio.it</t>
  </si>
  <si>
    <t>02495250603-Server Plan s.r.l.</t>
  </si>
  <si>
    <t>512.4</t>
  </si>
  <si>
    <t>inizio 20/07/2020, ultimazione 20/07/2020</t>
  </si>
  <si>
    <t xml:space="preserve">Spesa per la realizzazione del volume " La confisca nell'azione internazionale di contrasto ad attivit√† criminilai" Prof. Roberto Virzo </t>
  </si>
  <si>
    <t>00289510638-Edizioni Scientifiche Italiane Spa</t>
  </si>
  <si>
    <t>2210.0</t>
  </si>
  <si>
    <t>Fornitura e posa in opera delle attrezzature informatiche per il potenziamento infrastrutturale per l'erogazione della didattica in modalit√† blended</t>
  </si>
  <si>
    <t>01390870622-CERINAT 2000 DI GIANNI CAIRELLA</t>
  </si>
  <si>
    <t>39700.0</t>
  </si>
  <si>
    <t>inizio 20/07/2020, ultimazione 05/10/2020</t>
  </si>
  <si>
    <t xml:space="preserve">Spesa per la realizzazione del volume " Lappello riformato della Prof.ssa Antonella Marandola. </t>
  </si>
  <si>
    <t>10209790152-WOLTERS KLUWER ITALIA S.R.L.</t>
  </si>
  <si>
    <t>2160.0</t>
  </si>
  <si>
    <t>inizio 18/07/2020, ultimazione 31/07/2020</t>
  </si>
  <si>
    <t>Ordine diretto MEPA 5612091 - Acquisto  400 sedie modello ISO Metallo Propilene DR . n. 517 del 17/07/2020</t>
  </si>
  <si>
    <t>06876440485-CENTROSEDIA COMMUNITY SRL</t>
  </si>
  <si>
    <t>6880.0</t>
  </si>
  <si>
    <t>inizio 17/07/2020, ultimazione 23/07/2020</t>
  </si>
  <si>
    <t>Fornitura di apparati di networking per le esigenze delle aule e dei laboratori didattici.di ateneo per l'erogazione della didattica in modalit√† blended</t>
  </si>
  <si>
    <t>16870.17</t>
  </si>
  <si>
    <t>inizio 17/07/2020, ultimazione 27/10/2020</t>
  </si>
  <si>
    <t>Fornitura, nell'ambito della Convenzione CONSIP TS2, di tre nodi server per la virtualizzazione dei desktop nell'ambito delle attivit√† didattiche in modalit√† blended</t>
  </si>
  <si>
    <t>inizio 17/07/2020, ultimazione 05/10/2020</t>
  </si>
  <si>
    <t>32311.0</t>
  </si>
  <si>
    <t>Corso di Formazione dal titolo Il Conto Annuale 2019, organizzato dalla Societ√† "Pubbliformez" a cui hanno partecipato tre unit√† di personale tecnico ed amministrativo</t>
  </si>
  <si>
    <t>03635090875-Pubbliformez Societ√† a Responsabilit√† Limitata</t>
  </si>
  <si>
    <t>750.0</t>
  </si>
  <si>
    <t>inizio 14/07/2020, ultimazione 14/07/2020</t>
  </si>
  <si>
    <t>Corso di Formazione dal titolo Nuova Passweb, organizzato dalla societ√† Formel, a cui hanno partecipato due unit√† di personale.</t>
  </si>
  <si>
    <t>682.0</t>
  </si>
  <si>
    <t xml:space="preserve">Acquisto notebook 15 e 14 pollici per esigenze di didattica e di ricerca dei proff. Capasso-Nazzaro </t>
  </si>
  <si>
    <t>03242680829-Linea data srl</t>
  </si>
  <si>
    <t>1800.0</t>
  </si>
  <si>
    <t>inizio 13/07/2020, ultimazione 25/07/2020</t>
  </si>
  <si>
    <t xml:space="preserve">Spesa per la realizzazione del volume " Lavoro del dirigente pubblico e autonomia territoriale" Prof. Mario Cerbone </t>
  </si>
  <si>
    <t>4000.0</t>
  </si>
  <si>
    <t>inizio 13/07/2020, ultimazione 17/07/2020</t>
  </si>
  <si>
    <t>Materiale di laboratorio optoelettronico oda mepa n. 5602842 - Decreto n. 203 - 2020</t>
  </si>
  <si>
    <t>12657941006-CliniSciences srl</t>
  </si>
  <si>
    <t>1974.0</t>
  </si>
  <si>
    <t>inizio 13/07/2020, ultimazione 06/11/2020</t>
  </si>
  <si>
    <t>Fornitura di ulteriori Dispositivi di Protezione Individuali per garantire la fruizione in sicurezza dei locali dell'Ateneo a seguito dell'emergenza covid 19.</t>
  </si>
  <si>
    <t>1622.5</t>
  </si>
  <si>
    <t>inizio 10/07/2020, ultimazione 20/07/2020</t>
  </si>
  <si>
    <t>Completamento Servizi Catastali e servizi aggiuntivi in favore degli Immobili di propriet√† dell'Universit√† degli Studi del Sannio</t>
  </si>
  <si>
    <t>RCCFRC63L04L628E-ORICCHIO FEDERICO</t>
  </si>
  <si>
    <t>3640.0</t>
  </si>
  <si>
    <t>inizio 08/07/2020</t>
  </si>
  <si>
    <t xml:space="preserve"> Intervento di messa in sicurezza Edificio Suore Battistine sito in Benevento alla Via Port'Arsa 11.</t>
  </si>
  <si>
    <t>01587650621-CO.GE.PIR. S.R.L.S.</t>
  </si>
  <si>
    <t>inizio 07/07/2020, ultimazione 07/08/2020</t>
  </si>
  <si>
    <t>Servizi tecnici di progettazione e Direzione Lavori aggiuntivi per i "Lavori di Restauro e Risanamento Conservativo dei prospetti e del manto di copertura + interventi di manutenzione straordinaria in ordine alle propriet√† dell'Ateneo dell'immobile denominato "Palazzo Bosco Lucarelli gi√† dell'Aquila.</t>
  </si>
  <si>
    <t>BZZRNE78H05A783U-Ren√© Bozzella Architetto</t>
  </si>
  <si>
    <t>15080.0</t>
  </si>
  <si>
    <t>inizio 07/07/2020, ultimazione 05/08/2020</t>
  </si>
  <si>
    <t>Servizio di pubblicazione di n. 3 pagine pubblicitarie all'interno della Guida Universit√†</t>
  </si>
  <si>
    <t>1227.0</t>
  </si>
  <si>
    <t>inizio 03/07/2020, ultimazione 26/08/2020</t>
  </si>
  <si>
    <t xml:space="preserve">Materiale lab. optoelettronico consumabile in plastica_carta_acciao oda mepa 5588101 DECRETO 196 2020 </t>
  </si>
  <si>
    <t>4137.0</t>
  </si>
  <si>
    <t>inizio 02/07/2020, ultimazione 10/11/2020</t>
  </si>
  <si>
    <t>Fornitura, comprensiva del servizio di stampa e grafica, di n. 9 Manifesti/poster stampa digitale a colori, misura 6x3 metri, con progetto grafico fornito dallAteneo,  illustrativi dellOfferta Formativa dellUniversit√† degli Studi del Sannio anno accademico 2020/2021</t>
  </si>
  <si>
    <t>LNGGPP69D25C557J-FAST PRINT DI LENGUA GIUSEPPE</t>
  </si>
  <si>
    <t>252.0</t>
  </si>
  <si>
    <t>inizio 26/06/2020</t>
  </si>
  <si>
    <t>Asus X509JP-EJ044T PROF. GALLO MEPA 5576183 DECRETO 195 2020</t>
  </si>
  <si>
    <t>inizio 24/06/2020, ultimazione 07/08/2020</t>
  </si>
  <si>
    <t>Materiale informatico prof. Persiano oda mepa oda mepa 5575791 DECRETO 186 2020</t>
  </si>
  <si>
    <t>1806.0</t>
  </si>
  <si>
    <t>inizio 24/06/2020, ultimazione 28/09/2020</t>
  </si>
  <si>
    <t>mac book pro - prof Di Penta oda mepa 5575567 DECRETO 185B</t>
  </si>
  <si>
    <t>03919440374-SER DATA SRL</t>
  </si>
  <si>
    <t>inizio 24/06/2020, ultimazione 11/09/2020</t>
  </si>
  <si>
    <t>Toner Stampanti ufficio Dipartimento</t>
  </si>
  <si>
    <t>04612430654-Alf Computer SNC</t>
  </si>
  <si>
    <t>234.0</t>
  </si>
  <si>
    <t>inizio 23/06/2020, ultimazione 07/07/2020</t>
  </si>
  <si>
    <t>Fornitura  di servizi attinenti all'architettura e all'ingegneria beni e servizi consistenti nellaggiornamento e adeguamento del progetto esecutivo inerente ai lavori di Riqualificazione edile del Palazzo De Simone</t>
  </si>
  <si>
    <t>01176440624-Arch. Luigi Salierno</t>
  </si>
  <si>
    <t>33498.5</t>
  </si>
  <si>
    <t>inizio 22/06/2020</t>
  </si>
  <si>
    <t>15600.0</t>
  </si>
  <si>
    <t>Servizio di trasporto mat. consumo laboratorio</t>
  </si>
  <si>
    <t>120.0</t>
  </si>
  <si>
    <t>inizio 22/06/2020, ultimazione 31/08/2020</t>
  </si>
  <si>
    <t>Realizzazione di n. 4 video promozionali DST</t>
  </si>
  <si>
    <t>01627760620-PIXSAEL SNC DI SALVATORE PICCIUTO</t>
  </si>
  <si>
    <t>inizio 19/06/2020, ultimazione 09/10/2020</t>
  </si>
  <si>
    <t>Trattativa diretta MEPA 1319866 - Fornitura e posa in opera di pareti modulari da effettuarsi presso il Palazzo San Domenico della Universit√† degli Studi del Sannio</t>
  </si>
  <si>
    <t>39000.0</t>
  </si>
  <si>
    <t>inizio 18/06/2020, ultimazione 24/07/2020</t>
  </si>
  <si>
    <t>MY3C2TY.A IPAD PRO 12.9 CELL + APPLE PENCIL 2 ODA MEPA 5568269 DECRETO 184 2020</t>
  </si>
  <si>
    <t>05185750014-REKORDATA</t>
  </si>
  <si>
    <t>1085.0</t>
  </si>
  <si>
    <t>inizio 18/06/2020, ultimazione 06/08/2020</t>
  </si>
  <si>
    <t>Drone prof. Fistola oda mepa 5568260 DECRETO 183 2020</t>
  </si>
  <si>
    <t>13146011005-ELITE CONSULTING SRL</t>
  </si>
  <si>
    <t>1734.0</t>
  </si>
  <si>
    <t>inizio 18/06/2020, ultimazione 31/07/2020</t>
  </si>
  <si>
    <t>Fornitura  di  servizi attinenti all'architettura e all'ingegneria beni e servizi consistenti nell'aggiornamento e adeguamento del progetto esecutivo inerente ai lavori di Riqualificazione edile e messa a norma impiantistica del Palazzo San Domenico  - Trattativa Diretta/MEPA n. 1299007</t>
  </si>
  <si>
    <t>PLTGCR73T27F839B-ING GIANCARLO POLITO</t>
  </si>
  <si>
    <t>28003.69</t>
  </si>
  <si>
    <t>inizio 16/06/2020, ultimazione 14/10/2020</t>
  </si>
  <si>
    <t>e!Sankey 5 basic - 2 licenses Software for visualizing flows with Sankey diagrams DECRETO 181 2020</t>
  </si>
  <si>
    <t xml:space="preserve">DE154872763-IFU Hamburg GmbH </t>
  </si>
  <si>
    <t>273.0</t>
  </si>
  <si>
    <t>inizio 16/06/2020, ultimazione 06/07/2020</t>
  </si>
  <si>
    <t>TABLET + accessori prof. Ceccherini oda mepa 5563956 decreto 182 2020</t>
  </si>
  <si>
    <t>01268220504-Computer Shop di Comparini Paolo &amp; C.SNC</t>
  </si>
  <si>
    <t>1059.0</t>
  </si>
  <si>
    <t xml:space="preserve">Acquisto Tablet  per esigenze del dipartimento ai seminari, worshop e convegni scontifici presso la sede di Palazzo De Simone </t>
  </si>
  <si>
    <t>1119.0</t>
  </si>
  <si>
    <t>inizio 15/06/2020, ultimazione 16/06/2020</t>
  </si>
  <si>
    <t xml:space="preserve">Acquisto notebook Macbook per esigenze didattiche e di ricerca della Prof.ssa Marcarelli Gabriella </t>
  </si>
  <si>
    <t xml:space="preserve">01121130197-C2 Group srl </t>
  </si>
  <si>
    <t>2535.0</t>
  </si>
  <si>
    <t>inizio 12/06/2020, ultimazione 16/06/2020</t>
  </si>
  <si>
    <t>Affidamento del servizio di sanificazione da Covid-19 di alcuni Complessi Immobiliari dell'Universit√† degli Studi del Sannio:  Ex Enel, Palazzo San Domenico, Ex Convento di Sant'Agostino, Polo Didattico di Via Calandra, Palazzo Bosco Lucarelli e Palazzo Ex Poste Via Traiano</t>
  </si>
  <si>
    <t>3650.0</t>
  </si>
  <si>
    <t>inizio 10/06/2020, ultimazione 10/06/2020</t>
  </si>
  <si>
    <t>Affidamento del servizio di sanificazione da Covid-19 di alcuni Complessi Immobiliari dell'Universit√† degli Studi del Sannio:  Ex Inps, Ex Convento di San Vittorino, Ex Poste Via delle Puglie, Palazzo De Simone</t>
  </si>
  <si>
    <t>4450.0</t>
  </si>
  <si>
    <t>865.0</t>
  </si>
  <si>
    <t>inizio 10/06/2020, ultimazione 13/07/2020</t>
  </si>
  <si>
    <t>Affidamento del servizio di sanificazione da Covid-19 di alcuni Complessi Immobiliari dell'Universit√† degli Studi del Sannio: Palazzo Bosco Lucarelli, Palazzo ex Poste Via Traiano, Ex Orsoline, Palazzo De Simone, Ex Convitto Giannone.</t>
  </si>
  <si>
    <t>Mat. consumo di laboratorio</t>
  </si>
  <si>
    <t>2205.1</t>
  </si>
  <si>
    <t>inizio 05/06/2020</t>
  </si>
  <si>
    <t>1241.27</t>
  </si>
  <si>
    <t>inizio 04/06/2020, ultimazione 25/11/2020</t>
  </si>
  <si>
    <t>N.2 MICROSOFT SURFACE PRO 7+ACC  MEPA 5555988 DECRETO 1642020</t>
  </si>
  <si>
    <t>02409740244-MEDIA DIRECT s.r.l.</t>
  </si>
  <si>
    <t>3348.0</t>
  </si>
  <si>
    <t>inizio 03/06/2020, ultimazione 07/08/2020</t>
  </si>
  <si>
    <t>workstation prof. Troiano oda mepa 5543691 Decreto 170 2020</t>
  </si>
  <si>
    <t>3797.0</t>
  </si>
  <si>
    <t>inizio 03/06/2020, ultimazione 06/07/2020</t>
  </si>
  <si>
    <t>Acquisto notebook per la Direzione Generale</t>
  </si>
  <si>
    <t>1712.0</t>
  </si>
  <si>
    <t>inizio 03/06/2020, ultimazione 03/06/2020</t>
  </si>
  <si>
    <t>Acquisto licenze educational Cisco Webex</t>
  </si>
  <si>
    <t>11433481006-BRAND ID</t>
  </si>
  <si>
    <t>5980.0</t>
  </si>
  <si>
    <t>Attrezzature Prof. Fistola ODA MEPA 5543745 DECRETO 171 2020</t>
  </si>
  <si>
    <t>03387001203-V-GER</t>
  </si>
  <si>
    <t>inizio 03/06/2020, ultimazione 06/08/2020</t>
  </si>
  <si>
    <t>00674091202-TEMA RICERCA s.r.l.</t>
  </si>
  <si>
    <t>2400.0</t>
  </si>
  <si>
    <t>inizio 03/06/2020, ultimazione 16/06/2020</t>
  </si>
  <si>
    <t xml:space="preserve">servizio di stampa di n. 600 estratti per 6 articoli/saggi richiesti dalla Prof.ssa Arianna Alpini </t>
  </si>
  <si>
    <t>inizio 30/05/2020, ultimazione 30/05/2020</t>
  </si>
  <si>
    <t>2075.0</t>
  </si>
  <si>
    <t>inizio 29/05/2020, ultimazione 27/08/2020</t>
  </si>
  <si>
    <t>03668810827-LICKSON SRL</t>
  </si>
  <si>
    <t>327.65</t>
  </si>
  <si>
    <t>inizio 29/05/2020, ultimazione 14/07/2020</t>
  </si>
  <si>
    <t>280.8</t>
  </si>
  <si>
    <t>inizio 29/05/2020, ultimazione 12/06/2020</t>
  </si>
  <si>
    <t>365.0</t>
  </si>
  <si>
    <t>inizio 29/05/2020, ultimazione 25/09/2020</t>
  </si>
  <si>
    <t>1404.5</t>
  </si>
  <si>
    <t>inizio 28/05/2020, ultimazione 06/07/2021</t>
  </si>
  <si>
    <t xml:space="preserve">Acqusto Notebook 17.3 pollici per esigenze di ricerca prof. Verdicchio Vincenzo </t>
  </si>
  <si>
    <t>01170160889-Giannone Computers sas</t>
  </si>
  <si>
    <t>1299.0</t>
  </si>
  <si>
    <t>inizio 27/05/2020, ultimazione 31/05/2020</t>
  </si>
  <si>
    <t xml:space="preserve">Acquisto Ipad per le esigenze di ricerca e didattica  del prof. Resciniti Riccardo </t>
  </si>
  <si>
    <t>10239630964-TECHNOINF S.R.L.S.</t>
  </si>
  <si>
    <t>1408.0</t>
  </si>
  <si>
    <t xml:space="preserve">Acquisto Notebook 15.6 pollici per le esigenze di ricerca e didattica della Prof.ssa Carimini Francesca </t>
  </si>
  <si>
    <t>14197361000-GRUPPO GALAGANT SRL</t>
  </si>
  <si>
    <t>888.0</t>
  </si>
  <si>
    <t>inizio 27/05/2020, ultimazione 02/06/2020</t>
  </si>
  <si>
    <t>282.5</t>
  </si>
  <si>
    <t>inizio 25/05/2020, ultimazione 10/06/2020</t>
  </si>
  <si>
    <t>Affidamento opere extra contrattuali di natura edile e di implementazione impiantistica propedeutiche all'utilizzo di parte degli spazi siti al piano terra dell' immobile denominato Ex Monastero Suore Orsoline, sito in Benevento alla Via G. Rummo - Via G.B. Lucarelli.</t>
  </si>
  <si>
    <t>02181800646-APPALTI GENERALI S.R.L.</t>
  </si>
  <si>
    <t>12719.27</t>
  </si>
  <si>
    <t>inizio 25/05/2020, ultimazione 25/06/2020</t>
  </si>
  <si>
    <t>01802940484-CARLO ERBA REAGENTS SRL</t>
  </si>
  <si>
    <t>439.31</t>
  </si>
  <si>
    <t>inizio 25/05/2020, ultimazione 09/07/2020</t>
  </si>
  <si>
    <t>12864800151-VWR INTERNATIONAL PBI srl</t>
  </si>
  <si>
    <t>318.6</t>
  </si>
  <si>
    <t>inizio 22/05/2020, ultimazione 16/06/2020</t>
  </si>
  <si>
    <t>293.6</t>
  </si>
  <si>
    <t>Fornitura Oligonucleotidi</t>
  </si>
  <si>
    <t>inizio 21/05/2020, ultimazione 01/07/2020</t>
  </si>
  <si>
    <t>MacBook Air 13" Apple Space Gray/i3</t>
  </si>
  <si>
    <t>1134.0</t>
  </si>
  <si>
    <t>inizio 19/05/2020, ultimazione 06/08/2020</t>
  </si>
  <si>
    <t>licenza mathematica prof. PETRACCA ODA MEPA 5524382 DECRETO 146 2020</t>
  </si>
  <si>
    <t>01408650511-ADALTA snc</t>
  </si>
  <si>
    <t>inizio 19/05/2020, ultimazione 10/06/2020</t>
  </si>
  <si>
    <t>Servizio di pubblicazione dell'offerta formativa sul sito Il Mattino.it per la durata di 6 mesi a partire dal 18 maggio 2020</t>
  </si>
  <si>
    <t>inizio 18/05/2020, ultimazione 17/11/2020</t>
  </si>
  <si>
    <t>Materiale per laboratorio optoelettronica oda mepa 5515551 Decreto 144 2020</t>
  </si>
  <si>
    <t>02302390154-DB Electronic Instruments srl</t>
  </si>
  <si>
    <t>4046.0</t>
  </si>
  <si>
    <t>inizio 18/05/2020, ultimazione 11/06/2020</t>
  </si>
  <si>
    <t>Fornitura di beni e servizi per l'implementazione delle misure organizzative di limitazione del contagio dell'epidemia COVID 19</t>
  </si>
  <si>
    <t>5670.0</t>
  </si>
  <si>
    <t>inizio 13/05/2020, ultimazione 21/07/2020</t>
  </si>
  <si>
    <t>Attivazione ulteriore licenza SOFTWARE (25502001)  - DECRETO 135 2020</t>
  </si>
  <si>
    <t>01206410324-SGM ARCHITECTURE SRL</t>
  </si>
  <si>
    <t>inizio 13/05/2020, ultimazione 10/06/2020</t>
  </si>
  <si>
    <t xml:space="preserve">Acquisto di n. 300 licenze dell'antivirus ESET NOD32 Eldpoint per la durata di 1 anno per le esigenze di sicurezza del Demm </t>
  </si>
  <si>
    <t>03494820164-BLADE INFORMATICA S.R.L.</t>
  </si>
  <si>
    <t>4152.0</t>
  </si>
  <si>
    <t>inizio 13/05/2020, ultimazione 14/05/2020</t>
  </si>
  <si>
    <t>4912.75</t>
  </si>
  <si>
    <t>inizio 12/05/2020, ultimazione 16/06/2020</t>
  </si>
  <si>
    <t>8373.06</t>
  </si>
  <si>
    <t>inizio 11/05/2020, ultimazione 23/10/2020</t>
  </si>
  <si>
    <t>8370.78</t>
  </si>
  <si>
    <t>Fornitura di dispositivi di protezione individuale per garantire la fruizione in sicurezza dei locali dell'Ateneo</t>
  </si>
  <si>
    <t>1640.0</t>
  </si>
  <si>
    <t>inizio 08/05/2020, ultimazione 11/05/2020</t>
  </si>
  <si>
    <t>Materiale informatico prof. villacci oda mepa 5504105 DECRETO N. 130 2020</t>
  </si>
  <si>
    <t>1250.0</t>
  </si>
  <si>
    <t>inizio 06/05/2020, ultimazione 10/06/2020</t>
  </si>
  <si>
    <t xml:space="preserve">Accordo Quadro con un unico operatore economico (Articolo 54 del Decreto Legislativo del 18 aprile 2016, n. 50, e ss.mm.ii.) Lavori Edili per la manutenzione degli immobili dellUniversit√† degli Studi del Sannio </t>
  </si>
  <si>
    <t>01255030627-COSTRUZIONI LOMBARDI ACHILLE S.R.L.,04876741218-I.CO.RES. S.R.L.,01403080623-CASAMASSA COSTRUZIONI SRL,01249220623-FERRARO COSTRUZIONI SRL,01487150623-FUCCI EDIL RESTAURI SRL,01503070623-MASTIO RESTAURI SRL,01519510620-DWE S.R.L.,00908000623-AL.G.ASS. S.R.L.,01190850626-MATURO COSTRUZIONI SRL,01518620628-CO.GE.FRA. COSTRUZIONI SRL,01971810633-COGES S.R.L.,01373270626-COS.BO SRL,01737620706-ZAPPONE ANGELO SRL,01483330625-EFFEDUE COSTRUZIONI S.R.L.,03892770714-CETOLA S.p.A.,01478980707-P.Q. Edilizia E Strade S.R.L.</t>
  </si>
  <si>
    <t>01971810633-COGES S.R.L.</t>
  </si>
  <si>
    <t>inizio 06/05/2020, ultimazione 06/05/2023</t>
  </si>
  <si>
    <t>216992.88</t>
  </si>
  <si>
    <t>Fornitura di toner per stampanti installate presso l'Amministrazione Centrale e di 1 misuratore laser di distanza - D.D. 323/2020</t>
  </si>
  <si>
    <t>557.0</t>
  </si>
  <si>
    <t>inizio 05/05/2020, ultimazione 26/05/2020</t>
  </si>
  <si>
    <t>pubblicazionearticolo su rivista scientifica - prof.Vaccaro</t>
  </si>
  <si>
    <t>inizio 04/05/2020, ultimazione 31/12/2020</t>
  </si>
  <si>
    <t>pubblicazionearticolo su rivista scientifica - prof.ssa Galdi DECRETO 126</t>
  </si>
  <si>
    <t>1170.0</t>
  </si>
  <si>
    <t>Materiale informatico oda mepa 5499559 DECRETO 129 2020</t>
  </si>
  <si>
    <t>12329431006-Global Express srl</t>
  </si>
  <si>
    <t>2539.0</t>
  </si>
  <si>
    <t>inizio 04/05/2020, ultimazione 10/06/2020</t>
  </si>
  <si>
    <t>Materiale elettronico (ns DECRETO 131 20)</t>
  </si>
  <si>
    <t>99999999999-MOUSER ELECTRONICS INC</t>
  </si>
  <si>
    <t>525.0</t>
  </si>
  <si>
    <t>inizio 04/05/2020, ultimazione 05/06/2020</t>
  </si>
  <si>
    <t>05102540019-PANTEC SRL</t>
  </si>
  <si>
    <t>940.0</t>
  </si>
  <si>
    <t>inizio 04/05/2020, ultimazione 17/06/2020</t>
  </si>
  <si>
    <t xml:space="preserve">COMPUTER PROF SASSO ODA MEPA 5499558 DECRETO 124 2020 </t>
  </si>
  <si>
    <t>2195.0</t>
  </si>
  <si>
    <t>inizio 04/05/2020, ultimazione 31/07/2020</t>
  </si>
  <si>
    <t>Liomellin manzo per ricerca</t>
  </si>
  <si>
    <t>01588180628-Farmacia Mercaldo Ugo &amp; Figli snc</t>
  </si>
  <si>
    <t>1462.5</t>
  </si>
  <si>
    <t>inizio 04/05/2020, ultimazione 13/05/2020</t>
  </si>
  <si>
    <t>1462.43</t>
  </si>
  <si>
    <t xml:space="preserve">Contributo per la realizzazione del volume " La modernit√† di Papa Francesco"                Prof.ssa Simeoni Monica </t>
  </si>
  <si>
    <t>00304190374-C.E.D. Centro Editorial Dehoniano s.r.l.</t>
  </si>
  <si>
    <t>2760.0</t>
  </si>
  <si>
    <t>inizio 02/05/2020, ultimazione 02/05/2020</t>
  </si>
  <si>
    <t>ARTeMIS Modal Pro - Licenza accademica - oda mepa 5487128 decreto 118 2020</t>
  </si>
  <si>
    <t>03683000271-OMNIDEA SRL</t>
  </si>
  <si>
    <t>8450.0</t>
  </si>
  <si>
    <t>inizio 28/04/2020, ultimazione 08/06/2020</t>
  </si>
  <si>
    <t xml:space="preserve">Acquisto Pc Imac 27 pollici per Laboratorio Informatico </t>
  </si>
  <si>
    <t>6360.0</t>
  </si>
  <si>
    <t>inizio 27/04/2020, ultimazione 08/07/2020</t>
  </si>
  <si>
    <t>ASUS VIVOBOOK PRO N580D</t>
  </si>
  <si>
    <t>01217530656-INFOBIT SHOP SRL</t>
  </si>
  <si>
    <t>935.0</t>
  </si>
  <si>
    <t>inizio 27/04/2020, ultimazione 20/05/2020</t>
  </si>
  <si>
    <t>Acquisto Notebook</t>
  </si>
  <si>
    <t>2563.18</t>
  </si>
  <si>
    <t>inizio 27/04/2020, ultimazione 20/06/2020</t>
  </si>
  <si>
    <t>HP Notebook i7 MOD. Pavilion 15-CS3054NL</t>
  </si>
  <si>
    <t>03124700588-Luccarini Srl</t>
  </si>
  <si>
    <t>899.0</t>
  </si>
  <si>
    <t>inizio 27/04/2020, ultimazione 19/05/2020</t>
  </si>
  <si>
    <t>889.0</t>
  </si>
  <si>
    <t>NOTEBOOK DELL INSPIRON i5 1035G1 oda Mepa 5482258 DECRETO 113 202</t>
  </si>
  <si>
    <t>699.0</t>
  </si>
  <si>
    <t>inizio 20/04/2020, ultimazione 31/07/2020</t>
  </si>
  <si>
    <t>Materiale infpormatico ricerca operativa prof Avellla MEPA 54833338 DECRETO 115 2020</t>
  </si>
  <si>
    <t>inizio 20/04/2020, ultimazione 23/04/2020</t>
  </si>
  <si>
    <t>Materiale informatico prof. ULLO Ordine MEPA 548125- DECRETO 112 2020</t>
  </si>
  <si>
    <t>CRBGPP80A14F158B-CARBONE GIUSEPPE</t>
  </si>
  <si>
    <t>1804.0</t>
  </si>
  <si>
    <t>inizio 20/04/2020, ultimazione 07/05/2020</t>
  </si>
  <si>
    <t xml:space="preserve"> ODA Mepa 5468258/2020 -Corso di formazione per Universit√† del Sannio riservato agli studenti  Roobopoli Unisannio Hackaton</t>
  </si>
  <si>
    <t>08403981213-PAIDEA S.A.S. DI ALESSIA CARMEN SCOTTI BELLI &amp; C.</t>
  </si>
  <si>
    <t>inizio 15/04/2020, ultimazione 20/04/2020</t>
  </si>
  <si>
    <t>2010.9</t>
  </si>
  <si>
    <t>inizio 15/04/2020, ultimazione 25/11/2020</t>
  </si>
  <si>
    <t>1507.9</t>
  </si>
  <si>
    <t>499.0</t>
  </si>
  <si>
    <t>inizio 14/04/2020, ultimazione 20/05/2020</t>
  </si>
  <si>
    <t>pubblicazione scientifica su rivista gruppo optolettronica DECRETO 105 15 04 2020</t>
  </si>
  <si>
    <t>1207.0</t>
  </si>
  <si>
    <t>inizio 14/04/2020, ultimazione 31/12/2020</t>
  </si>
  <si>
    <t>inizio 10/04/2020</t>
  </si>
  <si>
    <t>528.8</t>
  </si>
  <si>
    <t>08948430965-Fischer Scientific sas</t>
  </si>
  <si>
    <t>308.8</t>
  </si>
  <si>
    <t>inizio 10/04/2020, ultimazione 20/05/2020</t>
  </si>
  <si>
    <t>06754140157-BIO-OPTICA S.P.A.</t>
  </si>
  <si>
    <t>251.33</t>
  </si>
  <si>
    <t>inizio 09/04/2020, ultimazione 18/06/2020</t>
  </si>
  <si>
    <t>944.0</t>
  </si>
  <si>
    <t>inizio 09/04/2020, ultimazione 20/05/2020</t>
  </si>
  <si>
    <t>Incarico professionale per la redazione della Relazione Geologica per la realizzazione di Laboratorio di Ingegneria sperimentale Universit√† degli Studi del Sannio</t>
  </si>
  <si>
    <t xml:space="preserve">DMBPQL72M29A783N-PASQUALE  DAMBROSIO </t>
  </si>
  <si>
    <t>1144.0</t>
  </si>
  <si>
    <t>inizio 09/04/2020, ultimazione 11/09/2020</t>
  </si>
  <si>
    <t>inizio 08/04/2020, ultimazione 07/08/2020</t>
  </si>
  <si>
    <t>475.0</t>
  </si>
  <si>
    <t>inizio 08/04/2020, ultimazione 08/06/2020</t>
  </si>
  <si>
    <t>858.0</t>
  </si>
  <si>
    <t>inizio 08/04/2020, ultimazione 27/05/2020</t>
  </si>
  <si>
    <t>843.0</t>
  </si>
  <si>
    <t>1561.3</t>
  </si>
  <si>
    <t>inizio 07/04/2020, ultimazione 21/05/2020</t>
  </si>
  <si>
    <t>08360791217-MDL srls</t>
  </si>
  <si>
    <t>116.0</t>
  </si>
  <si>
    <t>inizio 07/04/2020, ultimazione 25/09/2020</t>
  </si>
  <si>
    <t>256.6</t>
  </si>
  <si>
    <t>inizio 06/04/2020</t>
  </si>
  <si>
    <t>1808.1</t>
  </si>
  <si>
    <t>inizio 06/04/2020, ultimazione 15/05/2020</t>
  </si>
  <si>
    <t>396.3</t>
  </si>
  <si>
    <t>inizio 06/04/2020, ultimazione 25/11/2020</t>
  </si>
  <si>
    <t>HP Desk 800 G5 Tower i7 9700+Monitor  (I Incarico prof. Marinelli) oda mepa  5455716 DECRETO 103 2020</t>
  </si>
  <si>
    <t>06053340722-MULTITEL SRL</t>
  </si>
  <si>
    <t>1730.0</t>
  </si>
  <si>
    <t>inizio 06/04/2020, ultimazione 06/08/2020</t>
  </si>
  <si>
    <t xml:space="preserve">Mat. consumo laboratorio </t>
  </si>
  <si>
    <t>824.85</t>
  </si>
  <si>
    <t>inizio 06/04/2020, ultimazione 01/07/2020</t>
  </si>
  <si>
    <t>Oneri di gestione DAC pari all'8,5%relativo al SAL 6 PGT CAPRI</t>
  </si>
  <si>
    <t>03807450618-D.A.C. s.c.a.r.l. Distretto Tecnologico Aerospaziale della Campania</t>
  </si>
  <si>
    <t>2353.0</t>
  </si>
  <si>
    <t>inizio 06/04/2020, ultimazione 04/08/2020</t>
  </si>
  <si>
    <t xml:space="preserve">Pubblicazione del volume  Bencardino F. , Cresta A.,  Greco I. (2020) sul Bollettino della Societ√† Italiana Geografica Italiana </t>
  </si>
  <si>
    <t>01008181008-SOCIETA' GEOGRAFICA ITALIANA</t>
  </si>
  <si>
    <t>inizio 06/04/2020, ultimazione 06/04/2020</t>
  </si>
  <si>
    <t>10767630154-EPPENDORF SRL</t>
  </si>
  <si>
    <t>1709.7</t>
  </si>
  <si>
    <t>inizio 06/04/2020, ultimazione 28/10/2020</t>
  </si>
  <si>
    <t>Servizio pubblicitario per promuovere l'Offerta Formativa dell'Ateneo "Il Sole 24 Ore"</t>
  </si>
  <si>
    <t>02414280343-B-Side Comminucation s.r.l.</t>
  </si>
  <si>
    <t>4900.0</t>
  </si>
  <si>
    <t>inizio 03/04/2020, ultimazione 06/07/2020</t>
  </si>
  <si>
    <t>3296.7</t>
  </si>
  <si>
    <t>inizio 02/04/2020, ultimazione 17/06/2020</t>
  </si>
  <si>
    <t xml:space="preserve"> Lame Feather per microtomo - Laboratorio</t>
  </si>
  <si>
    <t>97.3</t>
  </si>
  <si>
    <t>inizio 02/04/2020, ultimazione 14/05/2020</t>
  </si>
  <si>
    <t>2814.75</t>
  </si>
  <si>
    <t>inizio 02/04/2020, ultimazione 22/10/2020</t>
  </si>
  <si>
    <t>265.0</t>
  </si>
  <si>
    <t>inizio 01/04/2020, ultimazione 20/05/2020</t>
  </si>
  <si>
    <t>1809.3</t>
  </si>
  <si>
    <t>inizio 31/03/2020, ultimazione 26/10/2020</t>
  </si>
  <si>
    <t>Assistenza ed aggiornamento midas TSS accademico (ODA MEPA 544852 DECRETO 94/20)</t>
  </si>
  <si>
    <t>04057560288-CSPFEA Societ√† Cooperativa</t>
  </si>
  <si>
    <t>inizio 31/03/2020, ultimazione 24/04/2020</t>
  </si>
  <si>
    <t>Materiale informatico prof.ssa Del Vecchio (ODA MEPA 5444789 DECRETO 95_20)</t>
  </si>
  <si>
    <t>1619.0</t>
  </si>
  <si>
    <t>inizio 31/03/2020, ultimazione 28/04/2020</t>
  </si>
  <si>
    <t>Dell Consumer Inspiron - 5000 - Nuovo 15 - oda MEPA 5447219 DECRETO 102 - 2020</t>
  </si>
  <si>
    <t>939.0</t>
  </si>
  <si>
    <t>1257.0</t>
  </si>
  <si>
    <t>inizio 30/03/2020, ultimazione 23/06/2020</t>
  </si>
  <si>
    <t>NOT.RX571GT-BQ076T ASUS PROF. SASSO (oda mepa 5436866 DECRETO 87_20)</t>
  </si>
  <si>
    <t>03983130828--INFOGRAF SAS di T. ANEZAKIS</t>
  </si>
  <si>
    <t>833.0</t>
  </si>
  <si>
    <t>inizio 25/03/2020, ultimazione 28/04/2020</t>
  </si>
  <si>
    <t>NOTEBOOK DELL - i7-9750H (ODA MEPA 5438177 Decreto 89_20)</t>
  </si>
  <si>
    <t>1093.0</t>
  </si>
  <si>
    <t>inizio 24/03/2020, ultimazione 28/04/2020</t>
  </si>
  <si>
    <t>macbook pro 13 touch bar i5 quad-core 2.4ghz / ram 8gb / ssd 256gb / intel iris plus graphic 655 (ODA MEPA 5437786 DECRETO 88_20)</t>
  </si>
  <si>
    <t xml:space="preserve">07785971008-Sigma Service SRL  </t>
  </si>
  <si>
    <t>1415.0</t>
  </si>
  <si>
    <t>inizio 24/03/2020, ultimazione 16/04/2020</t>
  </si>
  <si>
    <t xml:space="preserve">Acquisto n. 2 Imac 27" e n.4 MacBook Pro 13" </t>
  </si>
  <si>
    <t>8657.0</t>
  </si>
  <si>
    <t>inizio 19/03/2020, ultimazione 22/04/2020</t>
  </si>
  <si>
    <t>8634.0</t>
  </si>
  <si>
    <t>Servizio di audit per il Progetto Educational for Drone (e-Drone) - Programma Erasmus+ KA2</t>
  </si>
  <si>
    <t>RSCMSM71D24B866O-Resce Massimo</t>
  </si>
  <si>
    <t>inizio 19/03/2020, ultimazione 09/04/2020</t>
  </si>
  <si>
    <t>Acquisto Timbri per annullo progetti di ricerca</t>
  </si>
  <si>
    <t>PLLNNL72E05A783F-Pensato Stampato Palluotto Antonello</t>
  </si>
  <si>
    <t>42.6</t>
  </si>
  <si>
    <t>inizio 18/03/2020, ultimazione 18/03/2020</t>
  </si>
  <si>
    <t>affidamento diretto del servizio di consulenza e di supporto agli Uffici e alle Unit√† Organizzative dell'Ateneo, nell'ambito delle aree tematiche concernenti la costituzione, la gestione ed il monitoraggio degli enti e delle societ√† partecipate dall'Ateneo e il sistema di misurazione e di valutazione delle performance per un periodo di 18 mesi a decorrere dal 15 marzo 2020.</t>
  </si>
  <si>
    <t>01698990627-Dott. Ludovico Barone</t>
  </si>
  <si>
    <t>37440.0</t>
  </si>
  <si>
    <t>inizio 15/03/2020</t>
  </si>
  <si>
    <t>17680.0</t>
  </si>
  <si>
    <t xml:space="preserve">PC HP 4400 G6 MT I7-9700 8GB </t>
  </si>
  <si>
    <t xml:space="preserve">01387750621-IN.FORMA.TI.KA SRL Unipersonale </t>
  </si>
  <si>
    <t>1090.0</t>
  </si>
  <si>
    <t>inizio 12/03/2020, ultimazione 05/06/2020</t>
  </si>
  <si>
    <t>Affidamento diretto Abbonamento triennale (01/02/2020 - 31/01/2023) alla rivista denominata "Bollettino di Legislazione Tecnica"</t>
  </si>
  <si>
    <t>05383391009-Legislazione Tecnica s.r.l.</t>
  </si>
  <si>
    <t>459.0</t>
  </si>
  <si>
    <t>inizio 12/03/2020, ultimazione 31/01/2023</t>
  </si>
  <si>
    <t>153.0</t>
  </si>
  <si>
    <t>Trasloco e facchinaggio da effettuarsi nei e tra i Complessi Immobiliari della UniSannio - Decreto Direttoriale N. 241/2020 Prot. n. 0004809 del 11/03/2020</t>
  </si>
  <si>
    <t>10000.0</t>
  </si>
  <si>
    <t>inizio 11/03/2020, ultimazione 30/10/2020</t>
  </si>
  <si>
    <t>Fornitura toner per stampanti per esigenze laboratorio</t>
  </si>
  <si>
    <t>09156181001-Centro Ufficio Service soc. coop</t>
  </si>
  <si>
    <t>684.0</t>
  </si>
  <si>
    <t>inizio 10/03/2020, ultimazione 23/03/2020</t>
  </si>
  <si>
    <t xml:space="preserve">Servizi Consulenziali di natura specialistica in ambito Archeologico connessi alla realizzazione di un laboratorio di Ricerca Sperimentale dell'area dell'ingegneria civile, con particolare riferimento all'ingegneria sismica </t>
  </si>
  <si>
    <t>00934980624-HERA RESTAURI S.R.L.,00904980620-FRENTANUS SOCIETA' COOPERATIVA A R.L.</t>
  </si>
  <si>
    <t>00904980620-FRENTANUS SOCIETA' COOPERATIVA A R.L.</t>
  </si>
  <si>
    <t>7970.0</t>
  </si>
  <si>
    <t>inizio 09/03/2020</t>
  </si>
  <si>
    <t xml:space="preserve"> Ricevitore Topcon GNSS Hiper SR Rover</t>
  </si>
  <si>
    <t xml:space="preserve">00497480426-Topcon Positioning Italy Srl </t>
  </si>
  <si>
    <t>4590.0</t>
  </si>
  <si>
    <t>inizio 06/03/2020, ultimazione 04/06/2020</t>
  </si>
  <si>
    <t>Acquisto di uno spazio pubblicitario personalizzato, con stampa a colori allinterno di una agenda, di taglio elegante,  denominata Realt√† Sannita 2020 ed un numero di 50 copie omaggio da distribuire agli studenti e ospiti intervenuti agli eventi organizzati dallAteneo del Sannio</t>
  </si>
  <si>
    <t>inizio 06/03/2020, ultimazione 22/03/2020</t>
  </si>
  <si>
    <t xml:space="preserve">materiale per laboratorio automatica oda mepa 5414177 </t>
  </si>
  <si>
    <t>490.0</t>
  </si>
  <si>
    <t>inizio 05/03/2020, ultimazione 17/03/2020</t>
  </si>
  <si>
    <t>516.6</t>
  </si>
  <si>
    <t>inizio 04/03/2020, ultimazione 03/06/2020</t>
  </si>
  <si>
    <t>10279411002-GIESSE DIAGNOSTICS SRL</t>
  </si>
  <si>
    <t>216.66</t>
  </si>
  <si>
    <t>inizio 04/03/2020, ultimazione 10/06/2020</t>
  </si>
  <si>
    <t>197.1</t>
  </si>
  <si>
    <t>inizio 04/03/2020, ultimazione 03/04/2020</t>
  </si>
  <si>
    <t>Trattativa diretta MEPA 1229295 - Acquisto di prodotti sanificanti in conseguenza di emergenza sanitaria - D.D. 212/2020</t>
  </si>
  <si>
    <t>01952150264-Proced srl</t>
  </si>
  <si>
    <t>1149.0</t>
  </si>
  <si>
    <t>inizio 03/03/2020, ultimazione 03/07/2020</t>
  </si>
  <si>
    <t>Servizi tecnici per esigenze  connesse alla definizione di pratiche di natura catastale verifica e redazione Tabelle Millesimali aggiornate all'attualit√† per alcuni immobili di propriet√† dell'Universit√† degli Studi del Sannio</t>
  </si>
  <si>
    <t>CMNVCN58A30A783E-CIMINO VINCENZO</t>
  </si>
  <si>
    <t>3567.2</t>
  </si>
  <si>
    <t>inizio 02/03/2020, ultimazione 28/08/2020</t>
  </si>
  <si>
    <t>3430.0</t>
  </si>
  <si>
    <t>Convenzione Consip - Fornitura di energia elettrica mediante adesione alla Convenzione Energia Elettrica  lotto 13  per i plessi edilizi denominati Sea, S. Vittorino (Annunziata, Tenente Pellegrini e Assise), S. Agostino, S. Domenico, Battistine, Polo Didattico, Ex Ipai, Ex Inps, Giannone, Rcost, De Simone - scadenza contratto 28 febbraio 2021 (Decreto Rettorale del 6 dicembre 2019, n. 1186) . Periodo 1¬∞ marzo 2020  - Consipee16_13_V_Fix12m</t>
  </si>
  <si>
    <t>352500.0</t>
  </si>
  <si>
    <t>inizio 01/03/2020, ultimazione 28/02/2021</t>
  </si>
  <si>
    <t>170639.27</t>
  </si>
  <si>
    <t>FORNITURA DI GAS  MEDIANTE ADESIONE ALLA CONVENZIONE GAS NATURALE  LOTTO 8  PER I PLESSI EDILIZI DENOMINATI EX SEA, SAN DOMENICO, DE SIMONE, EX IPAI, POLO DIDATTICO, EX ENEL, PALAZZO BOSCO LUCARELLI, RCOST  E  SANTAGOSTINO  SCADENZA CONTRATTO 28 FEBBRAIO 2021 DECRETO RETTORALE DEL 15 GENNAIO 2020, N. 34</t>
  </si>
  <si>
    <t>01219980529-Estra Energie S.r.l. - Viale Toselli 9/A, 53100 Siena</t>
  </si>
  <si>
    <t>123000.0</t>
  </si>
  <si>
    <t>21870.0</t>
  </si>
  <si>
    <t>affidamento diretto del servizio di consulenza e di assistenza legale a supporto degli Organi di Vertice dell'Universit√† degli Studi del Sannio, per un periodo di dodici mesi, decorrenti dal 01 marzo 2020</t>
  </si>
  <si>
    <t>07446051216-Studio legale Associato Contieri-Majello-Mercurio e Associati</t>
  </si>
  <si>
    <t>31200.0</t>
  </si>
  <si>
    <t>inizio 01/03/2020</t>
  </si>
  <si>
    <t>12295.08</t>
  </si>
  <si>
    <t>servizio accorpamento dati Biblioteche</t>
  </si>
  <si>
    <t>08450891000-Almaviva The italian innovation Company S.p.A.</t>
  </si>
  <si>
    <t>5950.0</t>
  </si>
  <si>
    <t>inizio 26/02/2020, ultimazione 28/07/2020</t>
  </si>
  <si>
    <t>1793.6</t>
  </si>
  <si>
    <t>inizio 25/02/2020, ultimazione 20/04/2020</t>
  </si>
  <si>
    <t>3497.0</t>
  </si>
  <si>
    <t>inizio 25/02/2020, ultimazione 18/05/2020</t>
  </si>
  <si>
    <t>Materiale di cancelleria e consumo per esigenze dipartimento</t>
  </si>
  <si>
    <t>1654.65</t>
  </si>
  <si>
    <t>inizio 25/02/2020, ultimazione 06/03/2020</t>
  </si>
  <si>
    <t>Perottamenti alberghieri per l'anno 2020 come da Decreto del Direttore Generale n¬∞68 del 22 gennaio 2020</t>
  </si>
  <si>
    <t>01700850629-VILLA TRAIANO MANAGEMENT SRL</t>
  </si>
  <si>
    <t>2181.82</t>
  </si>
  <si>
    <t>inizio 24/02/2020, ultimazione 31/12/2020</t>
  </si>
  <si>
    <t>72.73</t>
  </si>
  <si>
    <t>Adesione al Progetto di formazione e aggiornamento continuo "ISOIVA", per l'anno 2020, organizzato dal COINFO.</t>
  </si>
  <si>
    <t xml:space="preserve">97556790018-COINFO </t>
  </si>
  <si>
    <t>inizio 24/02/2020, ultimazione 24/02/2020</t>
  </si>
  <si>
    <t>Inaugurazione anno accademico - fornitura di beni e servizi - Trattativa diretta MEPA n¬∞1188748</t>
  </si>
  <si>
    <t>2135.0</t>
  </si>
  <si>
    <t>inizio 21/02/2020, ultimazione 24/02/2020</t>
  </si>
  <si>
    <t>146.0</t>
  </si>
  <si>
    <t>inizio 21/02/2020, ultimazione 31/03/2020</t>
  </si>
  <si>
    <t>MICROSOFT SURFACE BOOK 2 - 13'' EDU - i7- RAM 16GB - HD 512GB -comprensivo di accessori ODA MEPA 5391530</t>
  </si>
  <si>
    <t>2527.0</t>
  </si>
  <si>
    <t>inizio 21/02/2020, ultimazione 17/03/2020</t>
  </si>
  <si>
    <t xml:space="preserve">Convegno Storia della Contabilit√† in collaborazione con la Corte dei Conti - servizi di divulgazione con personale tecnico </t>
  </si>
  <si>
    <t>04357380619-ARS INVICTA S.R.L.S.</t>
  </si>
  <si>
    <t>4050.0</t>
  </si>
  <si>
    <t>inizio 20/02/2020, ultimazione 20/02/2020</t>
  </si>
  <si>
    <t>XPS15 I9 32GB OFF DELL XPS 15 CORE I9-9980HK -  32 GB FULL HD  - SSD 2TB -  ODA MEPA 5388411</t>
  </si>
  <si>
    <t>02509001208-MA.PO SRL</t>
  </si>
  <si>
    <t>2339.0</t>
  </si>
  <si>
    <t>inizio 20/02/2020, ultimazione 17/03/2020</t>
  </si>
  <si>
    <t xml:space="preserve"> Traduzione testo Heritage Marketing, monografia Prof. Riviezzo-Napolitano-dott.ssa Garofano</t>
  </si>
  <si>
    <t>05591951008-Parole s.a.s. di Alessandra Angelini</t>
  </si>
  <si>
    <t>3600.0</t>
  </si>
  <si>
    <t>inizio 19/02/2020, ultimazione 19/02/2020</t>
  </si>
  <si>
    <t>03587930722-LEVANCHIMICA srl</t>
  </si>
  <si>
    <t>637.21</t>
  </si>
  <si>
    <t>inizio 19/02/2020, ultimazione 13/07/2020</t>
  </si>
  <si>
    <t>617.01</t>
  </si>
  <si>
    <t>1046.0</t>
  </si>
  <si>
    <t>inizio 19/02/2020, ultimazione 23/04/2020</t>
  </si>
  <si>
    <t xml:space="preserve">PC DELL P2419H Bundle </t>
  </si>
  <si>
    <t>03488081211-BEST COMPUTER SISTEMS SAS</t>
  </si>
  <si>
    <t>697.0</t>
  </si>
  <si>
    <t>inizio 19/02/2020, ultimazione 06/03/2020</t>
  </si>
  <si>
    <t>materiale laboratorio optoelettronica oda mepa 538581</t>
  </si>
  <si>
    <t>5923.0</t>
  </si>
  <si>
    <t>inizio 19/02/2020, ultimazione 12/03/2020</t>
  </si>
  <si>
    <t xml:space="preserve">Acquisto ROLLUP mis 200x35 monofaccili con ideazione grafica per OPEN DAY del 19 Febbraio 2020 </t>
  </si>
  <si>
    <t>196.0</t>
  </si>
  <si>
    <t xml:space="preserve">consip 57/2020 notebook HP ELITEBOOK 830 G5 Acierno </t>
  </si>
  <si>
    <t>08619670584-Italware Srl</t>
  </si>
  <si>
    <t>850.0</t>
  </si>
  <si>
    <t>inizio 18/02/2020, ultimazione 28/04/2020</t>
  </si>
  <si>
    <t>560.0</t>
  </si>
  <si>
    <t>inizio 18/02/2020, ultimazione 31/03/2020</t>
  </si>
  <si>
    <t xml:space="preserve">Contributo per la pubblicazione della Prof.ssa Tartaglia "Autonomia negoziale e risoluzione dei conflitti" </t>
  </si>
  <si>
    <t>inizio 18/02/2020, ultimazione 18/02/2020</t>
  </si>
  <si>
    <t>Fornitura, in noleggio, apparecchiature multifunzione A3 a colori</t>
  </si>
  <si>
    <t>11668.8</t>
  </si>
  <si>
    <t>inizio 16/02/2020</t>
  </si>
  <si>
    <t>1750.32</t>
  </si>
  <si>
    <t>rimozione di vegetazione e materiale da costruzione stazione sperimentale MATRIX. TD MEPA 1215470</t>
  </si>
  <si>
    <t>01314950625-FUTURE BUILDING S.R.L.</t>
  </si>
  <si>
    <t>inizio 13/02/2020, ultimazione 17/03/2020</t>
  </si>
  <si>
    <t xml:space="preserve">Manutenzione microscopio bruciatore HBO </t>
  </si>
  <si>
    <t>06768650639-CONSUL SRL</t>
  </si>
  <si>
    <t>390.0</t>
  </si>
  <si>
    <t>inizio 12/02/2020, ultimazione 06/03/2020</t>
  </si>
  <si>
    <t>Accessori per analizzatore portatile della qualit√† dell'acqua</t>
  </si>
  <si>
    <t>01852410032-STA Srl</t>
  </si>
  <si>
    <t>460.0</t>
  </si>
  <si>
    <t>inizio 12/02/2020, ultimazione 21/05/2020</t>
  </si>
  <si>
    <t>ProximaCity -Dipartimento Eccellenza MEPA 5367369 DECRETO 47 2020</t>
  </si>
  <si>
    <t>11673301005-GWAY</t>
  </si>
  <si>
    <t>inizio 11/02/2020, ultimazione 06/07/2020</t>
  </si>
  <si>
    <t>inizio 07/02/2020, ultimazione 30/03/2020</t>
  </si>
  <si>
    <t xml:space="preserve">Telefonia Direttore DEMM - 1¬∞ bimestre 2020 </t>
  </si>
  <si>
    <t>06947890015-TIM  Telecom Italia Mobile SpA</t>
  </si>
  <si>
    <t>280.76</t>
  </si>
  <si>
    <t>inizio 06/02/2020, ultimazione 06/02/2020</t>
  </si>
  <si>
    <t>Realizzazione di nuova opera provvisionale in favore dell'immobile denominato "Palazzo Bosco Lucarelli"</t>
  </si>
  <si>
    <t>7500.0</t>
  </si>
  <si>
    <t>inizio 05/02/2020, ultimazione 30/11/2020</t>
  </si>
  <si>
    <t xml:space="preserve">AFFIDAMENTO SERVIZIO DI ORGANIZZAZIONE E ALLESTIMENTO MANIFESTAZIONE C.U.T. </t>
  </si>
  <si>
    <t>01598120622-Wake Up Srls</t>
  </si>
  <si>
    <t>inizio 05/02/2020, ultimazione 31/03/2020</t>
  </si>
  <si>
    <t xml:space="preserve">LE MISURE DI PREVENZIONE PATRIMONIALE COME STRUMENTO DI CONTRASTO ALLA CRIMINALIT ORGANIZZATA ED ECONOMICA: SEQUESTRO E CONFISCA - Welcome ed open coffee </t>
  </si>
  <si>
    <t>01401040629-HAITI SOCIETA COOPERATIVA</t>
  </si>
  <si>
    <t>inizio 05/02/2020, ultimazione 05/02/2020</t>
  </si>
  <si>
    <t>Abbonamento, per l'anno solare 2020, al "Sannio Quotidiano" in formato pdf</t>
  </si>
  <si>
    <t>01633200629-Il Guerriero s.c.a.r.l.</t>
  </si>
  <si>
    <t>500.0</t>
  </si>
  <si>
    <t>inizio 03/02/2020, ultimazione 31/12/2020</t>
  </si>
  <si>
    <t>02829240155-GILSON ITALIA SRL</t>
  </si>
  <si>
    <t>850.3</t>
  </si>
  <si>
    <t>inizio 31/01/2020, ultimazione 30/03/2020</t>
  </si>
  <si>
    <t>178.8</t>
  </si>
  <si>
    <t>inizio 30/01/2020, ultimazione 02/04/2020</t>
  </si>
  <si>
    <t>278.8</t>
  </si>
  <si>
    <t>227.4</t>
  </si>
  <si>
    <t>inizio 30/01/2020, ultimazione 03/04/2020</t>
  </si>
  <si>
    <t>206.5</t>
  </si>
  <si>
    <t>inizio 30/01/2020, ultimazione 30/03/2020</t>
  </si>
  <si>
    <t>2321.0</t>
  </si>
  <si>
    <t>1176.0</t>
  </si>
  <si>
    <t>inizio 30/01/2020, ultimazione 11/02/2020</t>
  </si>
  <si>
    <t>7440.0</t>
  </si>
  <si>
    <t>inizio 29/01/2020, ultimazione 18/06/2020</t>
  </si>
  <si>
    <t>284.5</t>
  </si>
  <si>
    <t>inizio 29/01/2020, ultimazione 23/11/2020</t>
  </si>
  <si>
    <t>470.0</t>
  </si>
  <si>
    <t>inizio 29/01/2020, ultimazione 01/07/2020</t>
  </si>
  <si>
    <t>466.5</t>
  </si>
  <si>
    <t>inizio 29/01/2020</t>
  </si>
  <si>
    <t>2851.2</t>
  </si>
  <si>
    <t>inizio 29/01/2020, ultimazione 06/03/2020</t>
  </si>
  <si>
    <t>1123.8</t>
  </si>
  <si>
    <t>inizio 28/01/2020, ultimazione 31/03/2020</t>
  </si>
  <si>
    <t>389.65</t>
  </si>
  <si>
    <t>inizio 28/01/2020, ultimazione 19/11/2020</t>
  </si>
  <si>
    <t>464.0</t>
  </si>
  <si>
    <t>inizio 28/01/2020, ultimazione 03/04/2020</t>
  </si>
  <si>
    <t>662.0</t>
  </si>
  <si>
    <t>inizio 28/01/2020, ultimazione 13/07/2020</t>
  </si>
  <si>
    <t>731.3</t>
  </si>
  <si>
    <t>inizio 24/01/2020, ultimazione 30/03/2020</t>
  </si>
  <si>
    <t>708.3</t>
  </si>
  <si>
    <t>Manutenz. Frigo-congelatore laboratorio</t>
  </si>
  <si>
    <t>00599060621-TRE A dei F.lli Aversano</t>
  </si>
  <si>
    <t>inizio 23/01/2020, ultimazione 06/03/2020</t>
  </si>
  <si>
    <t>05317000650-Cheimika Sas di Heim Jurgen</t>
  </si>
  <si>
    <t>118.2</t>
  </si>
  <si>
    <t>inizio 23/01/2020, ultimazione 27/05/2020</t>
  </si>
  <si>
    <t>Fornitura di beni e servizi necessari per la realizzazione dell'evento Inaugurale dell'Anno Accademico 2019/2020 della Universit√† degli Studi del Sannio (Benevento,28 gennaio 2020)</t>
  </si>
  <si>
    <t>16954.91</t>
  </si>
  <si>
    <t>inizio 23/01/2020, ultimazione 29/01/2020</t>
  </si>
  <si>
    <t>Lame per microtomo monouso</t>
  </si>
  <si>
    <t>inizio 23/01/2020, ultimazione 18/05/2020</t>
  </si>
  <si>
    <t>Dell inspiron i7 Di Lucca_ oda mepa 5341815</t>
  </si>
  <si>
    <t>1798.0</t>
  </si>
  <si>
    <t>inizio 22/01/2020, ultimazione 04/03/2020</t>
  </si>
  <si>
    <t>Mat. consumabile laboratorio x esigenze PLS Biologia</t>
  </si>
  <si>
    <t>5587.56</t>
  </si>
  <si>
    <t>inizio 22/01/2020, ultimazione 30/04/2020</t>
  </si>
  <si>
    <t>5346.66</t>
  </si>
  <si>
    <t>cena sociale del 23/01/2020 - connecting unisannio e mit - 2020</t>
  </si>
  <si>
    <t xml:space="preserve">01678890623-ROSETO SERVIZI SRL </t>
  </si>
  <si>
    <t>636.0</t>
  </si>
  <si>
    <t>inizio 22/01/2020, ultimazione 12/03/2020</t>
  </si>
  <si>
    <t>CENTRIFUGA MOD. MPW 352R REFRIGERATA per esigenze PLS Biologia</t>
  </si>
  <si>
    <t>00805390283- LABOINDUSTRIA S.P.A.</t>
  </si>
  <si>
    <t>5148.0</t>
  </si>
  <si>
    <t>inizio 22/01/2020, ultimazione 11/02/2020</t>
  </si>
  <si>
    <t>1901.91</t>
  </si>
  <si>
    <t>inizio 22/01/2020</t>
  </si>
  <si>
    <t xml:space="preserve">Stampante 3D PRUSA MK3S ODA MEPA 5313084 </t>
  </si>
  <si>
    <t>09365590018-3DM SRL</t>
  </si>
  <si>
    <t>630.0</t>
  </si>
  <si>
    <t>inizio 20/01/2020, ultimazione 11/03/2020</t>
  </si>
  <si>
    <t>1251.18</t>
  </si>
  <si>
    <t>inizio 20/01/2020, ultimazione 21/04/2020</t>
  </si>
  <si>
    <t>ELO SOPAR PROFESSIONALE 5300 MOTORIZZATO 300X300 CM ODA MEPA 5331442</t>
  </si>
  <si>
    <t>599.0</t>
  </si>
  <si>
    <t>inizio 17/01/2020, ultimazione 04/03/2020</t>
  </si>
  <si>
    <t>752.4</t>
  </si>
  <si>
    <t>inizio 16/01/2020, ultimazione 30/03/2020</t>
  </si>
  <si>
    <t>Fornitura di materiale informativo comprensivo del servizio di stampa e grafica per le esigenze relative allevento di Orientamento Open Day del 19 febbraio 2020</t>
  </si>
  <si>
    <t>01462840628-Tipografia Capobianco  Capobianco Vincenzo</t>
  </si>
  <si>
    <t>inizio 16/01/2020</t>
  </si>
  <si>
    <t>3900.0</t>
  </si>
  <si>
    <t>organizzazione riunione HAEOLUS - cene sociali del 15 e 16 gennaio 2020</t>
  </si>
  <si>
    <t>CLLNTN71H24A783I-RISTORANTE NUNZIA di  CALLEA ANTONIO</t>
  </si>
  <si>
    <t>961.0</t>
  </si>
  <si>
    <t>inizio 14/01/2020, ultimazione 04/03/2020</t>
  </si>
  <si>
    <t>3051.65</t>
  </si>
  <si>
    <t>inizio 13/01/2020, ultimazione 01/07/2020</t>
  </si>
  <si>
    <t xml:space="preserve">Fornitura servizio catering convegno "Mafie di ieri e di oggi" </t>
  </si>
  <si>
    <t>inizio 13/01/2020, ultimazione 04/03/2020</t>
  </si>
  <si>
    <t>3709.36</t>
  </si>
  <si>
    <t>inizio 13/01/2020, ultimazione 24/04/2020</t>
  </si>
  <si>
    <t xml:space="preserve">Fornitura servizio catering convegno "HAEOLUS" DAL 15 AL 17 GENNAIO </t>
  </si>
  <si>
    <t>inizio 13/01/2020, ultimazione 27/02/2020</t>
  </si>
  <si>
    <t>664.5</t>
  </si>
  <si>
    <t>inizio 13/01/2020, ultimazione 14/02/2020</t>
  </si>
  <si>
    <t>Convenzione Consip - Fornitura di energia elettrica mediante Convenzione Energia Elettrica  lotto 13  per il plesso edilizio denominato "Ex Orsoline"  scadenza contratto 31 dicembre 2020 (Decreto Direttoriale del 3 dicembre 2019, n. 1171) - Consipee16_13_V_Var</t>
  </si>
  <si>
    <t>27-CONFRONTO COMPETITIVO IN ADESIONE AD ACCORDO QUADRO/CONVENZIONE</t>
  </si>
  <si>
    <t>inizio 01/01/2020, ultimazione 30/12/2020</t>
  </si>
  <si>
    <t>2041.86</t>
  </si>
  <si>
    <t>Abbonamento, per l'anno solare 2020, ai periodici e al sito editi dalla Maggioli s.p.A.</t>
  </si>
  <si>
    <t>1446.5</t>
  </si>
  <si>
    <t>inizio 01/01/2020, ultimazione 31/12/2020</t>
  </si>
  <si>
    <t>Fornitura della piattaforma MATLAB nel perido compreso tra il 01.10.20 ed il 30.09.21</t>
  </si>
  <si>
    <t>08333270018-The Mathworks S.r.l.</t>
  </si>
  <si>
    <t>25852.0</t>
  </si>
  <si>
    <t>inizio 01/01/2020, ultimazione 30/09/2021</t>
  </si>
  <si>
    <t xml:space="preserve">Materiale per evento openday19 febbraio 2020 </t>
  </si>
  <si>
    <t>PCLNTN80L25A783P-EURO BRICO DI PUCILLO ANTONIO PUCILLO ANTONIO</t>
  </si>
  <si>
    <t>869.0</t>
  </si>
  <si>
    <t>inizio 01/01/2020, ultimazione 12/02/2020</t>
  </si>
  <si>
    <t xml:space="preserve">RDO n. 2349599 - SERVIZIO DI VIGILANZA, PER LA DURATA DI ANNI DUE, DEGLI IMMOBILI DELL'UNIVERSITA' DEGLI STUDI DEL SANNIO - Decreto Direttoriale n. 1113, del 2/11/2019 - Decreto Direttoriale n. 277, del 6/04/2020 (estensione, nellambito del quinto dobbligo)  </t>
  </si>
  <si>
    <t>132015.74</t>
  </si>
  <si>
    <t>inizio 01/01/2020, ultimazione 31/12/2021</t>
  </si>
  <si>
    <t>64829.85</t>
  </si>
  <si>
    <t>aggiornamento software catman da versione 3.5.1 versione 5.3.1</t>
  </si>
  <si>
    <t>03737590962-HBM ITALIA SRL</t>
  </si>
  <si>
    <t>3520.0</t>
  </si>
  <si>
    <t>inizio 30/12/2019, ultimazione 04/03/2020</t>
  </si>
  <si>
    <t>Lavori indifferibili di manutenzione straordinaria in favore di vari plessi universitari di propriet√† dell'ateneo, oltre a interventi da eseguirsi nell'aula Magna del complesso di Sant'Agostino, per inaugurazione dell'anno accademico 2019-2020</t>
  </si>
  <si>
    <t>01379210626-TRAVAGLIONE S.A.S. DI Travaglione Carmine &amp; C.</t>
  </si>
  <si>
    <t>22211.04</t>
  </si>
  <si>
    <t>inizio 30/12/2019, ultimazione 14/12/2020</t>
  </si>
  <si>
    <t>taratura macchina prove laboratorio</t>
  </si>
  <si>
    <t>04318320019-MTS Systems srl</t>
  </si>
  <si>
    <t>1270.0</t>
  </si>
  <si>
    <t>inizio 30/12/2019, ultimazione 19/03/2020</t>
  </si>
  <si>
    <t>Prove di trazione diretta - prof. Maddaloni</t>
  </si>
  <si>
    <t>01327380620-GEO-IN SRL</t>
  </si>
  <si>
    <t>6500.0</t>
  </si>
  <si>
    <t>inizio 30/12/2019, ultimazione 03/03/2020</t>
  </si>
  <si>
    <t>n.76 timbri Dipartimento di Ingegneria</t>
  </si>
  <si>
    <t>01329190621-GRAFICHE IUORIO SNC di Iuorio Antonello &amp; C.</t>
  </si>
  <si>
    <t>1527.0</t>
  </si>
  <si>
    <t>inizio 23/12/2019, ultimazione 03/03/2020</t>
  </si>
  <si>
    <t>VISITA DIDATTICA STUDENTI GEOTECNICA DA BENEVENTO A NAPOLI</t>
  </si>
  <si>
    <t>MZZMRA68R12M093W-MAZZARELLI MAURO</t>
  </si>
  <si>
    <t>345.0</t>
  </si>
  <si>
    <t>inizio 19/12/2019, ultimazione 03/03/2020</t>
  </si>
  <si>
    <t>materiale informatico fisica tecnica oda mepa 5300814</t>
  </si>
  <si>
    <t>03522310279-TECNOS SAS</t>
  </si>
  <si>
    <t>2694.0</t>
  </si>
  <si>
    <t>inizio 17/12/2019, ultimazione 10/03/2020</t>
  </si>
  <si>
    <t>Licenze di manutenzione per il tool Ansys scade oda mepa 5294487</t>
  </si>
  <si>
    <t>6080.0</t>
  </si>
  <si>
    <t>inizio 17/12/2019, ultimazione 26/02/2020</t>
  </si>
  <si>
    <t>wol-pro-100 - Wolfram - Mathematic ODA MEPA 5294503</t>
  </si>
  <si>
    <t>299.0</t>
  </si>
  <si>
    <t xml:space="preserve">Acquisto strumentazione ufficio consumabili e manutenzione PC </t>
  </si>
  <si>
    <t>inizio 13/12/2019, ultimazione 30/01/2020</t>
  </si>
  <si>
    <t xml:space="preserve"> PC Dell Precision 3541 </t>
  </si>
  <si>
    <t>1589.0</t>
  </si>
  <si>
    <t>inizio 13/12/2019, ultimazione 03/01/2020</t>
  </si>
  <si>
    <t>255.21</t>
  </si>
  <si>
    <t>inizio 11/12/2019, ultimazione 14/02/2020</t>
  </si>
  <si>
    <t>3382.55</t>
  </si>
  <si>
    <t>inizio 11/12/2019, ultimazione 19/06/2020</t>
  </si>
  <si>
    <t>5107.59</t>
  </si>
  <si>
    <t>inizio 11/12/2019, ultimazione 06/03/2020</t>
  </si>
  <si>
    <t>4947.59</t>
  </si>
  <si>
    <t xml:space="preserve"> ALLIN ONE 992F7 Marmolino_ oda mepa 5313198</t>
  </si>
  <si>
    <t>RSTMRZ50H06C100D-Techinform di Maurizio Orsetti</t>
  </si>
  <si>
    <t>1354.0</t>
  </si>
  <si>
    <t>inizio 10/12/2019, ultimazione 04/03/2020</t>
  </si>
  <si>
    <t>LENOVO YOGA 730  COD. 81JR0061IX - oda mepa 5278936</t>
  </si>
  <si>
    <t>12435450155-INFOBIT</t>
  </si>
  <si>
    <t>790.0</t>
  </si>
  <si>
    <t>XPS-7590-I7-1TB-32GB - Oda mepa 5313206</t>
  </si>
  <si>
    <t>1788.0</t>
  </si>
  <si>
    <t>inizio 10/12/2019, ultimazione 05/03/2020</t>
  </si>
  <si>
    <t>notebook asus TUF X POT- ODA MEPA 5278268</t>
  </si>
  <si>
    <t>971.0</t>
  </si>
  <si>
    <t>inizio 10/12/2019, ultimazione 09/03/2020</t>
  </si>
  <si>
    <t>1591.1</t>
  </si>
  <si>
    <t>inizio 09/12/2019, ultimazione 28/10/2020</t>
  </si>
  <si>
    <t>1450.23</t>
  </si>
  <si>
    <t>951.69</t>
  </si>
  <si>
    <t>inizio 09/12/2019, ultimazione 05/02/2020</t>
  </si>
  <si>
    <t>9809.4</t>
  </si>
  <si>
    <t>inizio 06/12/2019, ultimazione 24/06/2020</t>
  </si>
  <si>
    <t>2755.0</t>
  </si>
  <si>
    <t>inizio 06/12/2019, ultimazione 04/02/2020</t>
  </si>
  <si>
    <t>2812.5</t>
  </si>
  <si>
    <t>inizio 06/12/2019, ultimazione 05/02/2020</t>
  </si>
  <si>
    <t>3078.0</t>
  </si>
  <si>
    <t>n. 2 visite didattiche studenti di Tecnica Urbanistica e Costruzioni Idrauliche</t>
  </si>
  <si>
    <t>01417570627-AUTONOLEGGI MAZZARELLI SRL</t>
  </si>
  <si>
    <t>509.0</t>
  </si>
  <si>
    <t>inizio 06/12/2019, ultimazione 03/03/2020</t>
  </si>
  <si>
    <t>Cancelleria per esigenze PLS BIOLOGIA</t>
  </si>
  <si>
    <t>1639.34</t>
  </si>
  <si>
    <t>inizio 06/12/2019, ultimazione 14/01/2020</t>
  </si>
  <si>
    <t>Cancelleria per esigenze Ricerca</t>
  </si>
  <si>
    <t>854.98</t>
  </si>
  <si>
    <t>1992.4</t>
  </si>
  <si>
    <t>Mat. consumo laboratorio (liomellin)</t>
  </si>
  <si>
    <t>742.5</t>
  </si>
  <si>
    <t>inizio 05/12/2019, ultimazione 04/02/2020</t>
  </si>
  <si>
    <t>74.0</t>
  </si>
  <si>
    <t>inizio 05/12/2019, ultimazione 24/01/2020</t>
  </si>
  <si>
    <t>12410660158-Tebu-Bio srl</t>
  </si>
  <si>
    <t>991.0</t>
  </si>
  <si>
    <t>inizio 05/12/2019, ultimazione 15/01/2020</t>
  </si>
  <si>
    <t xml:space="preserve">Postazione informatica OPTIPLEX 5070 SFF BTX </t>
  </si>
  <si>
    <t>645.0</t>
  </si>
  <si>
    <t>inizio 04/12/2019, ultimazione 06/03/2020</t>
  </si>
  <si>
    <t>1208.0</t>
  </si>
  <si>
    <t>inizio 03/12/2019, ultimazione 05/02/2020</t>
  </si>
  <si>
    <t>3060.4</t>
  </si>
  <si>
    <t>inizio 03/12/2019, ultimazione 26/10/2020</t>
  </si>
  <si>
    <t>3060.38</t>
  </si>
  <si>
    <t>705.0</t>
  </si>
  <si>
    <t>inizio 03/12/2019, ultimazione 04/02/2020</t>
  </si>
  <si>
    <t>778.6</t>
  </si>
  <si>
    <t>inizio 03/12/2019, ultimazione 15/01/2020</t>
  </si>
  <si>
    <t>680.8</t>
  </si>
  <si>
    <t>2322.0</t>
  </si>
  <si>
    <t>inizio 02/12/2019, ultimazione 04/02/2020</t>
  </si>
  <si>
    <t>Dell Consumer Alienware nuovo m17 oda mepa 5256204</t>
  </si>
  <si>
    <t>1453.0</t>
  </si>
  <si>
    <t>inizio 02/12/2019, ultimazione 05/03/2020</t>
  </si>
  <si>
    <t>macbook pro prof. GLIELMO ODA MEPA 5255928</t>
  </si>
  <si>
    <t>1259.0</t>
  </si>
  <si>
    <t>inizio 02/12/2019, ultimazione 26/02/2020</t>
  </si>
  <si>
    <t>5076.0</t>
  </si>
  <si>
    <t>inizio 01/12/2019</t>
  </si>
  <si>
    <t>macbook pro prof. di bisceglie ODA MEPA 5256117</t>
  </si>
  <si>
    <t>1900.0</t>
  </si>
  <si>
    <t>inizio 29/11/2019, ultimazione 26/02/2020</t>
  </si>
  <si>
    <t>laptop 13.5 I7 /16/512 ODA MEPA</t>
  </si>
  <si>
    <t>02048930206-Kora sistemi informatici Srl</t>
  </si>
  <si>
    <t>1822.0</t>
  </si>
  <si>
    <t>inizio 29/11/2019, ultimazione 04/02/2020</t>
  </si>
  <si>
    <t>775.69</t>
  </si>
  <si>
    <t>inizio 28/11/2019, ultimazione 04/02/2020</t>
  </si>
  <si>
    <t>388.8</t>
  </si>
  <si>
    <t>Lame monouso per Criostato</t>
  </si>
  <si>
    <t>150.0</t>
  </si>
  <si>
    <t>inizio 28/11/2019, ultimazione 05/02/2020</t>
  </si>
  <si>
    <t>CORSO INGLESE DOTTORATOPONXXXIVACERNESE</t>
  </si>
  <si>
    <t xml:space="preserve">01024800623-The British School of Benevento di Francesco Puca e C. SNC </t>
  </si>
  <si>
    <t>1575.0</t>
  </si>
  <si>
    <t>inizio 27/11/2019, ultimazione 02/03/2020</t>
  </si>
  <si>
    <t xml:space="preserve">CORSO INGLESE DOTTORATOPONXXXIVNATELLA </t>
  </si>
  <si>
    <t>Sudio di brevettabilit√† accordo unisannio_stoccarda - 2020</t>
  </si>
  <si>
    <t>196964696-TLB Techonologie Lizenz Buro</t>
  </si>
  <si>
    <t>1373.0</t>
  </si>
  <si>
    <t>inizio 26/11/2019, ultimazione 21/01/2020</t>
  </si>
  <si>
    <t>inizio 26/11/2019, ultimazione 14/02/2020</t>
  </si>
  <si>
    <t>3523.77</t>
  </si>
  <si>
    <t>inizio 26/11/2019, ultimazione 13/05/2020</t>
  </si>
  <si>
    <t>3479.77</t>
  </si>
  <si>
    <t>Fornitura n. 10 Microscopi Polarizzanti</t>
  </si>
  <si>
    <t>04488650484-NIKON INSTRUMENTS S.P.A.</t>
  </si>
  <si>
    <t>30000.0</t>
  </si>
  <si>
    <t>inizio 21/11/2019, ultimazione 20/02/2020</t>
  </si>
  <si>
    <t>2920.0</t>
  </si>
  <si>
    <t>inizio 20/11/2019, ultimazione 03/01/2020</t>
  </si>
  <si>
    <t>2860.0</t>
  </si>
  <si>
    <t>1439.41</t>
  </si>
  <si>
    <t>inizio 20/11/2019, ultimazione 15/01/2020</t>
  </si>
  <si>
    <t>2868.0</t>
  </si>
  <si>
    <t>Stampante + Cartucce per esigenze laboratorio</t>
  </si>
  <si>
    <t>1853.15</t>
  </si>
  <si>
    <t>inizio 18/11/2019, ultimazione 05/03/2020</t>
  </si>
  <si>
    <t>4297.6</t>
  </si>
  <si>
    <t>inizio 11/11/2019, ultimazione 08/06/2020</t>
  </si>
  <si>
    <t>Materiale per laboratorio MISURE ODA MEPA 5201411</t>
  </si>
  <si>
    <t>PRSMRK76B01E472G-MICROBOT DI PROSSEDA MIRKO  PROSSEDA MIRKO</t>
  </si>
  <si>
    <t>202.0</t>
  </si>
  <si>
    <t>inizio 05/11/2019, ultimazione 23/03/2020</t>
  </si>
  <si>
    <t xml:space="preserve">PC DELL dott. Acernese 40% oda mepa 5200597 DEcreto 263 2019 </t>
  </si>
  <si>
    <t>2267.0</t>
  </si>
  <si>
    <t>inizio 31/10/2019, ultimazione 04/12/2020</t>
  </si>
  <si>
    <t>MATERIALE ELETTRONICO - Dott. Industriale Domenico Natella</t>
  </si>
  <si>
    <t>08470650964-VECTOR ITALIA SRL</t>
  </si>
  <si>
    <t>1962.0</t>
  </si>
  <si>
    <t>inizio 31/10/2019, ultimazione 03/03/2020</t>
  </si>
  <si>
    <t>licenza One Click LCA Business Research</t>
  </si>
  <si>
    <t>FI17391546-BIONOVA ltd</t>
  </si>
  <si>
    <t>inizio 31/10/2019, ultimazione 25/02/2020</t>
  </si>
  <si>
    <t>1122.45</t>
  </si>
  <si>
    <t>inizio 30/10/2019, ultimazione 05/02/2020</t>
  </si>
  <si>
    <t>500.79</t>
  </si>
  <si>
    <t>inizio 30/10/2019, ultimazione 21/04/2020</t>
  </si>
  <si>
    <t>1277.7</t>
  </si>
  <si>
    <t>inizio 24/10/2019, ultimazione 06/03/2020</t>
  </si>
  <si>
    <t>976.69</t>
  </si>
  <si>
    <t>inizio 17/10/2019, ultimazione 09/01/2020</t>
  </si>
  <si>
    <t>Componenti sensoristici - ODA MEPA 514448 DECRETO 244 2019</t>
  </si>
  <si>
    <t>03542560614-TEST AND MANUFACTING ENGINEERING SRL</t>
  </si>
  <si>
    <t>inizio 04/10/2019, ultimazione 31/07/2020</t>
  </si>
  <si>
    <t>141.0</t>
  </si>
  <si>
    <t>inizio 18/09/2019, ultimazione 22/04/2020</t>
  </si>
  <si>
    <t>Componenti in fibra ottica fatture n 3223132 e n. 3229977</t>
  </si>
  <si>
    <t>129442088-THORLABS GMBH</t>
  </si>
  <si>
    <t>3889.0</t>
  </si>
  <si>
    <t>inizio 16/09/2019, ultimazione 12/05/2020</t>
  </si>
  <si>
    <t>Sonde oligonucleotidiche_lab.optoelettronica ORDINE N.34 DECRETO 218 2019</t>
  </si>
  <si>
    <t>3186.0</t>
  </si>
  <si>
    <t>inizio 16/09/2019, ultimazione 06/07/2020</t>
  </si>
  <si>
    <t>pubblicazione articolo su rivista scientifica - gruppo campi e telecomunicazioni</t>
  </si>
  <si>
    <t>inizio 09/09/2019, ultimazione 21/01/2020</t>
  </si>
  <si>
    <t xml:space="preserve"> Mat. consumo laboratorio</t>
  </si>
  <si>
    <t>1533.0</t>
  </si>
  <si>
    <t>inizio 01/08/2019, ultimazione 09/01/2020</t>
  </si>
  <si>
    <t>Servizio di Job Placement al fine di facilitare lincrocio tra domanda ed offerta di lavoro tra aziende e laureati e supportare laccesso dei laureati dellUniversit√† degli Studi del Sannio al mondo del lavoro</t>
  </si>
  <si>
    <t>02707270647-Societ√† a responsabilit√† limitata ISCO ,03740460104-Societ√† a responsabilit√† limitata SELEFOR,08068251217-Societ√† a responsabilit√† limitata RELIANCE CONSULTING GROUP,07249570636-Societ√† per azioni GENERAZIONE VINCENTE</t>
  </si>
  <si>
    <t xml:space="preserve">02707270647-Societ√† a responsabilit√† limitata ISCO </t>
  </si>
  <si>
    <t>19975.0</t>
  </si>
  <si>
    <t>inizio 01/07/2019, ultimazione 30/06/2020</t>
  </si>
  <si>
    <t xml:space="preserve">Servizio di collaudo dei Lavori di recupero, adeguamento funzionale e nuove realizzazioni, con annesse sistemazioni esterne, da eseguire nei complessi immobiliari siti in Benevento, alla via dei Mulini, nn. 38 e 73, relativi al quarto stralcio funzionale  </t>
  </si>
  <si>
    <t>VCCLSE67S24L086U-Studio di Ingegneria ed Architettura Vecchi Eliseo</t>
  </si>
  <si>
    <t>31643.06</t>
  </si>
  <si>
    <t>inizio 25/06/2019, ultimazione 06/12/2020</t>
  </si>
  <si>
    <t>Custom Prototype Hytrel coated DTG - Reticioli di Bragg</t>
  </si>
  <si>
    <t>99999999999-FBGS Gmbh</t>
  </si>
  <si>
    <t>3688.0</t>
  </si>
  <si>
    <t>inizio 17/06/2019, ultimazione 21/01/2020</t>
  </si>
  <si>
    <t>Convenzione Consip - Fornitura di energia elettrica per il plesso edilizio denominato Ex Enel mediante adesione alla Convenzione Consip Energia Elettrica  lotto 13, per la durata di 18 mesi a partire dal 01 giugno 2019 (Decreto Rettorale del 21 marzo 2019, n. 283) - Denominazione contratto - Consipee16_13_V_Fix18m</t>
  </si>
  <si>
    <t>53000.0</t>
  </si>
  <si>
    <t>inizio 01/06/2019, ultimazione 30/11/2020</t>
  </si>
  <si>
    <t>56593.7</t>
  </si>
  <si>
    <t>Convenzione Consip - Fornitura di energia elettrica mediante adesione alla Convenzione Consip Energia Elettrica  lotto 13 , per i plessi edilizi denominati Sea, S. Vittorino (Annunziata, Tenente Pellegrini e Assise), S. Agostino, S. Domenico, Battistine, Polo Didattico, Ex Ipai, Ex Inps, Giannone, Rcost, De Simone, per la durata di 12 mesi a partire dal 01 marzo 2019 (Decreto Rettorale del 10 dicembre 2018, n. 1117) -Consipee15_13_Var</t>
  </si>
  <si>
    <t>331000.0</t>
  </si>
  <si>
    <t>inizio 01/03/2019, ultimazione 28/02/2020</t>
  </si>
  <si>
    <t>107893.53</t>
  </si>
  <si>
    <t xml:space="preserve">Convenzione Consip -  Fornitura di gas  mediante adesione alla Convenzione Consip Gas Naturale  lotto 6  per i plessi edilizi denominati SEA, San Domenico, De Simone, Ex Ipai, Polo Didattico, Ex Enel, Palazzo Bosco Lucarelli, Rcost e SantAgostino, per la durata di 12 mesi a partire dal 01 marzo 2019 (Decreto Rettorale del 15 gennaio 2019, n. 38) - </t>
  </si>
  <si>
    <t>68529.49</t>
  </si>
  <si>
    <t>Servizio di manutenzione dei rilevatori di presenza installati presso le sedi dell'Universit√† degli Studi del Sannio per il biennio 2019/2020</t>
  </si>
  <si>
    <t>05635150013-Societ√† a responsabilit√† limitata ELEX</t>
  </si>
  <si>
    <t>2368.78</t>
  </si>
  <si>
    <t>inizio 01/01/2019, ultimazione 31/12/2020</t>
  </si>
  <si>
    <t xml:space="preserve">trasmissione dati consip 6 </t>
  </si>
  <si>
    <t>5960.0</t>
  </si>
  <si>
    <t>inizio 04/02/2016, ultimazione 10/11/2020</t>
  </si>
  <si>
    <t>contratto n 30100943-002 spese di spedizioni comprensivo ritiro a domicilio</t>
  </si>
  <si>
    <t>97103880585-Poste Italiane SpA Alt Sud Inc</t>
  </si>
  <si>
    <t>inizio 20/07/2015, ultimazione 09/12/2020</t>
  </si>
  <si>
    <t xml:space="preserve">rinnovo licenza software Comsol Multyphisics e dei moduli "Chemical Reaction Engineering" e "Pipe Flow" DECRETO 192/2020 </t>
  </si>
  <si>
    <t>02713430987-COMSOL</t>
  </si>
  <si>
    <t>797.0</t>
  </si>
  <si>
    <t>inizio 08/07/0020, ultimazione 07/08/2020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</si>
</sst>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7"/>
  <sheetViews>
    <sheetView tabSelected="1" topLeftCell="C1" workbookViewId="0"/>
  </sheetViews>
  <sheetFormatPr baseColWidth="10" defaultRowHeight="16" x14ac:dyDescent="0.2"/>
  <cols>
    <col min="1" max="1" width="12" bestFit="1" customWidth="1"/>
    <col min="2" max="2" width="31.83203125" bestFit="1" customWidth="1"/>
    <col min="3" max="3" width="255.83203125" bestFit="1" customWidth="1"/>
    <col min="4" max="4" width="72.5" bestFit="1" customWidth="1"/>
    <col min="5" max="5" width="255.83203125" bestFit="1" customWidth="1"/>
  </cols>
  <sheetData>
    <row r="1" spans="1:9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">
      <c r="A2" t="str">
        <f>"ZE82E7FDB8"</f>
        <v>ZE82E7FDB8</v>
      </c>
      <c r="B2" t="s">
        <v>9</v>
      </c>
      <c r="C2" t="s">
        <v>10</v>
      </c>
      <c r="D2" t="s">
        <v>11</v>
      </c>
      <c r="E2" t="s">
        <v>12</v>
      </c>
      <c r="F2" t="s">
        <v>12</v>
      </c>
      <c r="G2" t="s">
        <v>13</v>
      </c>
    </row>
    <row r="3" spans="1:9" x14ac:dyDescent="0.2">
      <c r="A3" t="str">
        <f>"Z1D2DB962C"</f>
        <v>Z1D2DB962C</v>
      </c>
      <c r="B3" t="s">
        <v>9</v>
      </c>
      <c r="C3" t="s">
        <v>14</v>
      </c>
      <c r="D3" t="s">
        <v>15</v>
      </c>
      <c r="E3" t="s">
        <v>16</v>
      </c>
      <c r="F3" t="s">
        <v>16</v>
      </c>
      <c r="G3" t="s">
        <v>17</v>
      </c>
    </row>
    <row r="4" spans="1:9" x14ac:dyDescent="0.2">
      <c r="A4" t="str">
        <f>"ZA72CC1045"</f>
        <v>ZA72CC1045</v>
      </c>
      <c r="B4" t="s">
        <v>9</v>
      </c>
      <c r="C4" t="s">
        <v>18</v>
      </c>
      <c r="D4" t="s">
        <v>15</v>
      </c>
      <c r="E4" t="s">
        <v>19</v>
      </c>
      <c r="F4" t="s">
        <v>19</v>
      </c>
      <c r="G4" t="s">
        <v>20</v>
      </c>
    </row>
    <row r="5" spans="1:9" x14ac:dyDescent="0.2">
      <c r="A5" t="str">
        <f>"ZB12DCC5CF"</f>
        <v>ZB12DCC5CF</v>
      </c>
      <c r="B5" t="s">
        <v>9</v>
      </c>
      <c r="C5" t="s">
        <v>21</v>
      </c>
      <c r="D5" t="s">
        <v>22</v>
      </c>
      <c r="E5" t="s">
        <v>23</v>
      </c>
      <c r="F5" t="s">
        <v>23</v>
      </c>
      <c r="G5" t="s">
        <v>24</v>
      </c>
    </row>
    <row r="6" spans="1:9" x14ac:dyDescent="0.2">
      <c r="A6" t="str">
        <f>"843797553F"</f>
        <v>843797553F</v>
      </c>
      <c r="B6" t="s">
        <v>9</v>
      </c>
      <c r="C6" t="s">
        <v>25</v>
      </c>
      <c r="D6" t="s">
        <v>22</v>
      </c>
      <c r="E6" t="s">
        <v>26</v>
      </c>
    </row>
    <row r="7" spans="1:9" x14ac:dyDescent="0.2">
      <c r="A7" t="str">
        <f>"ZB42CFA2A1"</f>
        <v>ZB42CFA2A1</v>
      </c>
      <c r="B7" t="s">
        <v>9</v>
      </c>
      <c r="C7" t="s">
        <v>27</v>
      </c>
      <c r="D7" t="s">
        <v>15</v>
      </c>
      <c r="E7" t="s">
        <v>28</v>
      </c>
      <c r="F7" t="s">
        <v>28</v>
      </c>
      <c r="G7" t="s">
        <v>29</v>
      </c>
    </row>
    <row r="8" spans="1:9" x14ac:dyDescent="0.2">
      <c r="A8" t="str">
        <f>"ZCB2D66C56"</f>
        <v>ZCB2D66C56</v>
      </c>
      <c r="B8" t="s">
        <v>9</v>
      </c>
      <c r="C8" t="s">
        <v>30</v>
      </c>
      <c r="D8" t="s">
        <v>31</v>
      </c>
      <c r="E8" t="s">
        <v>12</v>
      </c>
      <c r="F8" t="s">
        <v>12</v>
      </c>
      <c r="G8" t="s">
        <v>32</v>
      </c>
    </row>
    <row r="9" spans="1:9" x14ac:dyDescent="0.2">
      <c r="A9" t="str">
        <f>"Z032DC2EFB"</f>
        <v>Z032DC2EFB</v>
      </c>
      <c r="B9" t="s">
        <v>9</v>
      </c>
      <c r="C9" t="s">
        <v>33</v>
      </c>
      <c r="D9" t="s">
        <v>15</v>
      </c>
      <c r="E9" t="s">
        <v>34</v>
      </c>
      <c r="F9" t="s">
        <v>34</v>
      </c>
      <c r="G9" t="s">
        <v>35</v>
      </c>
    </row>
    <row r="10" spans="1:9" x14ac:dyDescent="0.2">
      <c r="A10" t="str">
        <f>"Z812C33FC6"</f>
        <v>Z812C33FC6</v>
      </c>
      <c r="B10" t="s">
        <v>9</v>
      </c>
      <c r="C10" t="s">
        <v>36</v>
      </c>
      <c r="D10" t="s">
        <v>15</v>
      </c>
      <c r="E10" t="s">
        <v>37</v>
      </c>
      <c r="F10" t="s">
        <v>37</v>
      </c>
      <c r="G10" t="s">
        <v>38</v>
      </c>
      <c r="H10" t="s">
        <v>39</v>
      </c>
    </row>
    <row r="11" spans="1:9" x14ac:dyDescent="0.2">
      <c r="A11" t="str">
        <f>"85383125F5"</f>
        <v>85383125F5</v>
      </c>
      <c r="B11" t="s">
        <v>9</v>
      </c>
      <c r="C11" t="s">
        <v>40</v>
      </c>
      <c r="D11" t="s">
        <v>11</v>
      </c>
      <c r="E11" t="s">
        <v>41</v>
      </c>
      <c r="F11" t="s">
        <v>42</v>
      </c>
      <c r="G11" t="s">
        <v>43</v>
      </c>
      <c r="H11" t="s">
        <v>44</v>
      </c>
      <c r="I11" t="s">
        <v>45</v>
      </c>
    </row>
    <row r="12" spans="1:9" x14ac:dyDescent="0.2">
      <c r="A12" t="str">
        <f>"85570583A6"</f>
        <v>85570583A6</v>
      </c>
      <c r="B12" t="s">
        <v>9</v>
      </c>
      <c r="C12" t="s">
        <v>46</v>
      </c>
      <c r="D12" t="s">
        <v>11</v>
      </c>
      <c r="E12" t="s">
        <v>47</v>
      </c>
      <c r="F12" t="s">
        <v>48</v>
      </c>
      <c r="G12" t="s">
        <v>49</v>
      </c>
      <c r="H12" t="s">
        <v>50</v>
      </c>
      <c r="I12" t="s">
        <v>45</v>
      </c>
    </row>
    <row r="13" spans="1:9" x14ac:dyDescent="0.2">
      <c r="A13" t="str">
        <f>"85460496BB"</f>
        <v>85460496BB</v>
      </c>
      <c r="B13" t="s">
        <v>9</v>
      </c>
      <c r="C13" t="s">
        <v>51</v>
      </c>
      <c r="D13" t="s">
        <v>11</v>
      </c>
      <c r="E13" t="s">
        <v>52</v>
      </c>
      <c r="F13" t="s">
        <v>53</v>
      </c>
      <c r="G13" t="s">
        <v>54</v>
      </c>
      <c r="H13" t="s">
        <v>55</v>
      </c>
      <c r="I13" t="s">
        <v>45</v>
      </c>
    </row>
    <row r="14" spans="1:9" x14ac:dyDescent="0.2">
      <c r="A14" t="str">
        <f>"ZED2FD0FA5"</f>
        <v>ZED2FD0FA5</v>
      </c>
      <c r="B14" t="s">
        <v>9</v>
      </c>
      <c r="C14" t="s">
        <v>56</v>
      </c>
      <c r="D14" t="s">
        <v>15</v>
      </c>
      <c r="E14" t="s">
        <v>57</v>
      </c>
      <c r="F14" t="s">
        <v>57</v>
      </c>
      <c r="G14" t="s">
        <v>58</v>
      </c>
      <c r="H14" t="s">
        <v>59</v>
      </c>
      <c r="I14" t="s">
        <v>60</v>
      </c>
    </row>
    <row r="15" spans="1:9" x14ac:dyDescent="0.2">
      <c r="A15" t="str">
        <f>"Z2C2EAFBC7"</f>
        <v>Z2C2EAFBC7</v>
      </c>
      <c r="B15" t="s">
        <v>9</v>
      </c>
      <c r="C15" t="s">
        <v>61</v>
      </c>
      <c r="D15" t="s">
        <v>31</v>
      </c>
      <c r="E15" t="s">
        <v>62</v>
      </c>
      <c r="F15" t="s">
        <v>62</v>
      </c>
      <c r="G15" t="s">
        <v>63</v>
      </c>
      <c r="H15" t="s">
        <v>64</v>
      </c>
    </row>
    <row r="16" spans="1:9" x14ac:dyDescent="0.2">
      <c r="A16" t="str">
        <f>"Z902F81E49"</f>
        <v>Z902F81E49</v>
      </c>
      <c r="B16" t="s">
        <v>9</v>
      </c>
      <c r="C16" t="s">
        <v>65</v>
      </c>
      <c r="D16" t="s">
        <v>15</v>
      </c>
      <c r="E16" t="s">
        <v>66</v>
      </c>
      <c r="F16" t="s">
        <v>66</v>
      </c>
      <c r="G16" t="s">
        <v>67</v>
      </c>
      <c r="H16" t="s">
        <v>68</v>
      </c>
      <c r="I16" t="s">
        <v>45</v>
      </c>
    </row>
    <row r="17" spans="1:9" x14ac:dyDescent="0.2">
      <c r="A17" t="str">
        <f>"Z2C300A93B"</f>
        <v>Z2C300A93B</v>
      </c>
      <c r="B17" t="s">
        <v>9</v>
      </c>
      <c r="C17" t="s">
        <v>69</v>
      </c>
      <c r="D17" t="s">
        <v>15</v>
      </c>
      <c r="E17" t="s">
        <v>70</v>
      </c>
      <c r="F17" t="s">
        <v>70</v>
      </c>
      <c r="G17" t="s">
        <v>71</v>
      </c>
      <c r="H17" t="s">
        <v>72</v>
      </c>
    </row>
    <row r="18" spans="1:9" x14ac:dyDescent="0.2">
      <c r="A18" t="str">
        <f>"ZAA2FF0055"</f>
        <v>ZAA2FF0055</v>
      </c>
      <c r="B18" t="s">
        <v>9</v>
      </c>
      <c r="C18" t="s">
        <v>73</v>
      </c>
      <c r="D18" t="s">
        <v>22</v>
      </c>
      <c r="G18" t="s">
        <v>74</v>
      </c>
      <c r="H18" t="s">
        <v>75</v>
      </c>
    </row>
    <row r="19" spans="1:9" x14ac:dyDescent="0.2">
      <c r="A19" t="str">
        <f>"Z8A2FC36C0"</f>
        <v>Z8A2FC36C0</v>
      </c>
      <c r="B19" t="s">
        <v>9</v>
      </c>
      <c r="C19" t="s">
        <v>76</v>
      </c>
      <c r="D19" t="s">
        <v>15</v>
      </c>
      <c r="E19" t="s">
        <v>77</v>
      </c>
      <c r="F19" t="s">
        <v>77</v>
      </c>
      <c r="G19" t="s">
        <v>78</v>
      </c>
      <c r="H19" t="s">
        <v>79</v>
      </c>
      <c r="I19" t="s">
        <v>45</v>
      </c>
    </row>
    <row r="20" spans="1:9" x14ac:dyDescent="0.2">
      <c r="A20" t="str">
        <f>"Z0C2FE38DF"</f>
        <v>Z0C2FE38DF</v>
      </c>
      <c r="B20" t="s">
        <v>9</v>
      </c>
      <c r="C20" t="s">
        <v>80</v>
      </c>
      <c r="D20" t="s">
        <v>15</v>
      </c>
      <c r="E20" t="s">
        <v>81</v>
      </c>
      <c r="F20" t="s">
        <v>81</v>
      </c>
      <c r="G20" t="s">
        <v>82</v>
      </c>
      <c r="H20" t="s">
        <v>83</v>
      </c>
      <c r="I20" t="s">
        <v>82</v>
      </c>
    </row>
    <row r="21" spans="1:9" x14ac:dyDescent="0.2">
      <c r="A21" t="str">
        <f>"Z2D2FE37F6"</f>
        <v>Z2D2FE37F6</v>
      </c>
      <c r="B21" t="s">
        <v>9</v>
      </c>
      <c r="C21" t="s">
        <v>84</v>
      </c>
      <c r="D21" t="s">
        <v>15</v>
      </c>
      <c r="E21" t="s">
        <v>81</v>
      </c>
      <c r="F21" t="s">
        <v>81</v>
      </c>
      <c r="G21" t="s">
        <v>85</v>
      </c>
      <c r="H21" t="s">
        <v>83</v>
      </c>
      <c r="I21" t="s">
        <v>85</v>
      </c>
    </row>
    <row r="22" spans="1:9" x14ac:dyDescent="0.2">
      <c r="A22" t="str">
        <f>"ZE32F994A5"</f>
        <v>ZE32F994A5</v>
      </c>
      <c r="B22" t="s">
        <v>9</v>
      </c>
      <c r="C22" t="s">
        <v>86</v>
      </c>
      <c r="D22" t="s">
        <v>15</v>
      </c>
      <c r="E22" t="s">
        <v>87</v>
      </c>
      <c r="F22" t="s">
        <v>87</v>
      </c>
      <c r="G22" t="s">
        <v>88</v>
      </c>
      <c r="H22" t="s">
        <v>89</v>
      </c>
      <c r="I22" t="s">
        <v>45</v>
      </c>
    </row>
    <row r="23" spans="1:9" x14ac:dyDescent="0.2">
      <c r="A23" t="str">
        <f>"ZB92F98B49"</f>
        <v>ZB92F98B49</v>
      </c>
      <c r="B23" t="s">
        <v>9</v>
      </c>
      <c r="C23" t="s">
        <v>90</v>
      </c>
      <c r="D23" t="s">
        <v>15</v>
      </c>
      <c r="E23" t="s">
        <v>87</v>
      </c>
      <c r="F23" t="s">
        <v>87</v>
      </c>
      <c r="G23" t="s">
        <v>91</v>
      </c>
      <c r="H23" t="s">
        <v>89</v>
      </c>
      <c r="I23" t="s">
        <v>45</v>
      </c>
    </row>
    <row r="24" spans="1:9" x14ac:dyDescent="0.2">
      <c r="A24" t="str">
        <f>"ZD42E7F272"</f>
        <v>ZD42E7F272</v>
      </c>
      <c r="B24" t="s">
        <v>9</v>
      </c>
      <c r="C24" t="s">
        <v>92</v>
      </c>
      <c r="D24" t="s">
        <v>31</v>
      </c>
      <c r="E24" t="s">
        <v>93</v>
      </c>
      <c r="F24" t="s">
        <v>93</v>
      </c>
      <c r="G24" t="s">
        <v>94</v>
      </c>
      <c r="H24" t="s">
        <v>95</v>
      </c>
    </row>
    <row r="25" spans="1:9" x14ac:dyDescent="0.2">
      <c r="A25" t="str">
        <f>"Z9A2F825E2"</f>
        <v>Z9A2F825E2</v>
      </c>
      <c r="B25" t="s">
        <v>9</v>
      </c>
      <c r="C25" t="s">
        <v>96</v>
      </c>
      <c r="D25" t="s">
        <v>15</v>
      </c>
      <c r="E25" t="s">
        <v>97</v>
      </c>
      <c r="F25" t="s">
        <v>97</v>
      </c>
      <c r="G25" t="s">
        <v>20</v>
      </c>
      <c r="H25" t="s">
        <v>95</v>
      </c>
    </row>
    <row r="26" spans="1:9" x14ac:dyDescent="0.2">
      <c r="A26" t="str">
        <f>"ZCC2FA75D6"</f>
        <v>ZCC2FA75D6</v>
      </c>
      <c r="B26" t="s">
        <v>9</v>
      </c>
      <c r="C26" t="s">
        <v>98</v>
      </c>
      <c r="D26" t="s">
        <v>15</v>
      </c>
      <c r="E26" t="s">
        <v>99</v>
      </c>
      <c r="F26" t="s">
        <v>99</v>
      </c>
      <c r="G26" t="s">
        <v>100</v>
      </c>
      <c r="H26" t="s">
        <v>101</v>
      </c>
      <c r="I26" t="s">
        <v>102</v>
      </c>
    </row>
    <row r="27" spans="1:9" x14ac:dyDescent="0.2">
      <c r="A27" t="str">
        <f>"Z5A2EF9CD1"</f>
        <v>Z5A2EF9CD1</v>
      </c>
      <c r="B27" t="s">
        <v>9</v>
      </c>
      <c r="C27" t="s">
        <v>36</v>
      </c>
      <c r="D27" t="s">
        <v>15</v>
      </c>
      <c r="E27" t="s">
        <v>103</v>
      </c>
      <c r="F27" t="s">
        <v>103</v>
      </c>
      <c r="G27" t="s">
        <v>104</v>
      </c>
      <c r="H27" t="s">
        <v>105</v>
      </c>
      <c r="I27" t="s">
        <v>106</v>
      </c>
    </row>
    <row r="28" spans="1:9" x14ac:dyDescent="0.2">
      <c r="A28" t="str">
        <f>"ZCC2EFE6AF"</f>
        <v>ZCC2EFE6AF</v>
      </c>
      <c r="B28" t="s">
        <v>9</v>
      </c>
      <c r="C28" t="s">
        <v>107</v>
      </c>
      <c r="D28" t="s">
        <v>15</v>
      </c>
      <c r="E28" t="s">
        <v>108</v>
      </c>
      <c r="F28" t="s">
        <v>108</v>
      </c>
      <c r="G28" t="s">
        <v>29</v>
      </c>
      <c r="H28" t="s">
        <v>109</v>
      </c>
      <c r="I28" t="s">
        <v>29</v>
      </c>
    </row>
    <row r="29" spans="1:9" x14ac:dyDescent="0.2">
      <c r="A29" t="str">
        <f>"Z122F8CE25"</f>
        <v>Z122F8CE25</v>
      </c>
      <c r="B29" t="s">
        <v>9</v>
      </c>
      <c r="C29" t="s">
        <v>36</v>
      </c>
      <c r="D29" t="s">
        <v>15</v>
      </c>
      <c r="E29" t="s">
        <v>110</v>
      </c>
      <c r="F29" t="s">
        <v>110</v>
      </c>
      <c r="G29" t="s">
        <v>111</v>
      </c>
      <c r="H29" t="s">
        <v>112</v>
      </c>
    </row>
    <row r="30" spans="1:9" x14ac:dyDescent="0.2">
      <c r="A30" t="str">
        <f>"Z1A2E88468"</f>
        <v>Z1A2E88468</v>
      </c>
      <c r="B30" t="s">
        <v>9</v>
      </c>
      <c r="C30" t="s">
        <v>113</v>
      </c>
      <c r="D30" t="s">
        <v>15</v>
      </c>
      <c r="E30" t="s">
        <v>114</v>
      </c>
      <c r="F30" t="s">
        <v>114</v>
      </c>
      <c r="G30" t="s">
        <v>115</v>
      </c>
      <c r="H30" t="s">
        <v>116</v>
      </c>
      <c r="I30" t="s">
        <v>115</v>
      </c>
    </row>
    <row r="31" spans="1:9" x14ac:dyDescent="0.2">
      <c r="A31" t="str">
        <f>"Z7F2F0300E"</f>
        <v>Z7F2F0300E</v>
      </c>
      <c r="B31" t="s">
        <v>9</v>
      </c>
      <c r="C31" t="s">
        <v>117</v>
      </c>
      <c r="D31" t="s">
        <v>15</v>
      </c>
      <c r="E31" t="s">
        <v>97</v>
      </c>
      <c r="F31" t="s">
        <v>97</v>
      </c>
      <c r="G31" t="s">
        <v>118</v>
      </c>
      <c r="H31" t="s">
        <v>119</v>
      </c>
    </row>
    <row r="32" spans="1:9" x14ac:dyDescent="0.2">
      <c r="A32" t="str">
        <f>"ZCF2F83912"</f>
        <v>ZCF2F83912</v>
      </c>
      <c r="B32" t="s">
        <v>9</v>
      </c>
      <c r="C32" t="s">
        <v>36</v>
      </c>
      <c r="D32" t="s">
        <v>15</v>
      </c>
      <c r="E32" t="s">
        <v>120</v>
      </c>
      <c r="F32" t="s">
        <v>120</v>
      </c>
      <c r="G32" t="s">
        <v>121</v>
      </c>
      <c r="H32" t="s">
        <v>119</v>
      </c>
    </row>
    <row r="33" spans="1:9" x14ac:dyDescent="0.2">
      <c r="A33" t="str">
        <f>"Z222F5C601"</f>
        <v>Z222F5C601</v>
      </c>
      <c r="B33" t="s">
        <v>9</v>
      </c>
      <c r="C33" t="s">
        <v>122</v>
      </c>
      <c r="D33" t="s">
        <v>15</v>
      </c>
      <c r="E33" t="s">
        <v>123</v>
      </c>
      <c r="F33" t="s">
        <v>123</v>
      </c>
      <c r="G33" t="s">
        <v>124</v>
      </c>
      <c r="H33" t="s">
        <v>125</v>
      </c>
      <c r="I33" t="s">
        <v>124</v>
      </c>
    </row>
    <row r="34" spans="1:9" x14ac:dyDescent="0.2">
      <c r="A34" t="str">
        <f>"ZE72F835BC"</f>
        <v>ZE72F835BC</v>
      </c>
      <c r="B34" t="s">
        <v>9</v>
      </c>
      <c r="C34" t="s">
        <v>36</v>
      </c>
      <c r="D34" t="s">
        <v>15</v>
      </c>
      <c r="E34" t="s">
        <v>126</v>
      </c>
      <c r="F34" t="s">
        <v>126</v>
      </c>
      <c r="G34" t="s">
        <v>127</v>
      </c>
      <c r="H34" t="s">
        <v>119</v>
      </c>
    </row>
    <row r="35" spans="1:9" x14ac:dyDescent="0.2">
      <c r="A35" t="str">
        <f>"Z902F836CC"</f>
        <v>Z902F836CC</v>
      </c>
      <c r="B35" t="s">
        <v>9</v>
      </c>
      <c r="C35" t="s">
        <v>36</v>
      </c>
      <c r="D35" t="s">
        <v>15</v>
      </c>
      <c r="E35" t="s">
        <v>128</v>
      </c>
      <c r="F35" t="s">
        <v>128</v>
      </c>
      <c r="G35" t="s">
        <v>129</v>
      </c>
      <c r="H35" t="s">
        <v>119</v>
      </c>
    </row>
    <row r="36" spans="1:9" x14ac:dyDescent="0.2">
      <c r="A36" t="str">
        <f>"Z2F2F8352A"</f>
        <v>Z2F2F8352A</v>
      </c>
      <c r="B36" t="s">
        <v>9</v>
      </c>
      <c r="C36" t="s">
        <v>36</v>
      </c>
      <c r="D36" t="s">
        <v>15</v>
      </c>
      <c r="E36" t="s">
        <v>110</v>
      </c>
      <c r="F36" t="s">
        <v>110</v>
      </c>
      <c r="G36" t="s">
        <v>130</v>
      </c>
      <c r="H36" t="s">
        <v>119</v>
      </c>
    </row>
    <row r="37" spans="1:9" x14ac:dyDescent="0.2">
      <c r="A37" t="str">
        <f>"Z682F834D7"</f>
        <v>Z682F834D7</v>
      </c>
      <c r="B37" t="s">
        <v>9</v>
      </c>
      <c r="C37" t="s">
        <v>36</v>
      </c>
      <c r="D37" t="s">
        <v>15</v>
      </c>
      <c r="E37" t="s">
        <v>110</v>
      </c>
      <c r="F37" t="s">
        <v>110</v>
      </c>
      <c r="G37" t="s">
        <v>131</v>
      </c>
      <c r="H37" t="s">
        <v>119</v>
      </c>
    </row>
    <row r="38" spans="1:9" x14ac:dyDescent="0.2">
      <c r="A38" t="str">
        <f>"Z362F82D3F"</f>
        <v>Z362F82D3F</v>
      </c>
      <c r="B38" t="s">
        <v>9</v>
      </c>
      <c r="C38" t="s">
        <v>132</v>
      </c>
      <c r="D38" t="s">
        <v>22</v>
      </c>
      <c r="E38" t="s">
        <v>133</v>
      </c>
      <c r="F38" t="s">
        <v>133</v>
      </c>
      <c r="G38" t="s">
        <v>134</v>
      </c>
      <c r="H38" t="s">
        <v>119</v>
      </c>
    </row>
    <row r="39" spans="1:9" x14ac:dyDescent="0.2">
      <c r="A39" t="str">
        <f>"Z2B2F83707"</f>
        <v>Z2B2F83707</v>
      </c>
      <c r="B39" t="s">
        <v>9</v>
      </c>
      <c r="C39" t="s">
        <v>36</v>
      </c>
      <c r="D39" t="s">
        <v>15</v>
      </c>
      <c r="E39" t="s">
        <v>135</v>
      </c>
      <c r="F39" t="s">
        <v>135</v>
      </c>
      <c r="G39" t="s">
        <v>136</v>
      </c>
      <c r="H39" t="s">
        <v>119</v>
      </c>
    </row>
    <row r="40" spans="1:9" x14ac:dyDescent="0.2">
      <c r="A40" t="str">
        <f>"844839299F"</f>
        <v>844839299F</v>
      </c>
      <c r="B40" t="s">
        <v>9</v>
      </c>
      <c r="C40" t="s">
        <v>137</v>
      </c>
      <c r="D40" t="s">
        <v>31</v>
      </c>
      <c r="E40" t="s">
        <v>62</v>
      </c>
      <c r="F40" t="s">
        <v>62</v>
      </c>
      <c r="G40" t="s">
        <v>138</v>
      </c>
      <c r="H40" t="s">
        <v>139</v>
      </c>
      <c r="I40" t="s">
        <v>140</v>
      </c>
    </row>
    <row r="41" spans="1:9" x14ac:dyDescent="0.2">
      <c r="A41" t="str">
        <f>"ZBD2F8CE27"</f>
        <v>ZBD2F8CE27</v>
      </c>
      <c r="B41" t="s">
        <v>9</v>
      </c>
      <c r="C41" t="s">
        <v>36</v>
      </c>
      <c r="D41" t="s">
        <v>15</v>
      </c>
      <c r="E41" t="s">
        <v>126</v>
      </c>
      <c r="F41" t="s">
        <v>126</v>
      </c>
      <c r="G41" t="s">
        <v>141</v>
      </c>
      <c r="H41" t="s">
        <v>119</v>
      </c>
    </row>
    <row r="42" spans="1:9" x14ac:dyDescent="0.2">
      <c r="A42" t="str">
        <f>"ZED2F83564"</f>
        <v>ZED2F83564</v>
      </c>
      <c r="B42" t="s">
        <v>9</v>
      </c>
      <c r="C42" t="s">
        <v>36</v>
      </c>
      <c r="D42" t="s">
        <v>15</v>
      </c>
      <c r="E42" t="s">
        <v>110</v>
      </c>
      <c r="F42" t="s">
        <v>110</v>
      </c>
      <c r="G42" t="s">
        <v>142</v>
      </c>
      <c r="H42" t="s">
        <v>119</v>
      </c>
    </row>
    <row r="43" spans="1:9" x14ac:dyDescent="0.2">
      <c r="A43" t="str">
        <f>"Z202F838F7"</f>
        <v>Z202F838F7</v>
      </c>
      <c r="B43" t="s">
        <v>9</v>
      </c>
      <c r="C43" t="s">
        <v>36</v>
      </c>
      <c r="D43" t="s">
        <v>15</v>
      </c>
      <c r="E43" t="s">
        <v>143</v>
      </c>
      <c r="F43" t="s">
        <v>143</v>
      </c>
      <c r="G43" t="s">
        <v>144</v>
      </c>
      <c r="H43" t="s">
        <v>119</v>
      </c>
    </row>
    <row r="44" spans="1:9" x14ac:dyDescent="0.2">
      <c r="A44" t="str">
        <f>"ZC12F8383D"</f>
        <v>ZC12F8383D</v>
      </c>
      <c r="B44" t="s">
        <v>9</v>
      </c>
      <c r="C44" t="s">
        <v>36</v>
      </c>
      <c r="D44" t="s">
        <v>15</v>
      </c>
      <c r="E44" t="s">
        <v>145</v>
      </c>
      <c r="F44" t="s">
        <v>145</v>
      </c>
      <c r="G44" t="s">
        <v>146</v>
      </c>
      <c r="H44" t="s">
        <v>119</v>
      </c>
    </row>
    <row r="45" spans="1:9" x14ac:dyDescent="0.2">
      <c r="A45" t="str">
        <f>"ZC72F835EF"</f>
        <v>ZC72F835EF</v>
      </c>
      <c r="B45" t="s">
        <v>9</v>
      </c>
      <c r="C45" t="s">
        <v>36</v>
      </c>
      <c r="D45" t="s">
        <v>15</v>
      </c>
      <c r="E45" t="s">
        <v>126</v>
      </c>
      <c r="F45" t="s">
        <v>126</v>
      </c>
      <c r="G45" t="s">
        <v>147</v>
      </c>
      <c r="H45" t="s">
        <v>119</v>
      </c>
    </row>
    <row r="46" spans="1:9" x14ac:dyDescent="0.2">
      <c r="A46" t="str">
        <f>"Z1E2EF9D50"</f>
        <v>Z1E2EF9D50</v>
      </c>
      <c r="B46" t="s">
        <v>9</v>
      </c>
      <c r="C46" t="s">
        <v>36</v>
      </c>
      <c r="D46" t="s">
        <v>15</v>
      </c>
      <c r="E46" t="s">
        <v>110</v>
      </c>
      <c r="F46" t="s">
        <v>110</v>
      </c>
      <c r="G46" t="s">
        <v>148</v>
      </c>
      <c r="H46" t="s">
        <v>119</v>
      </c>
    </row>
    <row r="47" spans="1:9" x14ac:dyDescent="0.2">
      <c r="A47" t="str">
        <f>"ZB62F8373C"</f>
        <v>ZB62F8373C</v>
      </c>
      <c r="B47" t="s">
        <v>9</v>
      </c>
      <c r="C47" t="s">
        <v>36</v>
      </c>
      <c r="D47" t="s">
        <v>15</v>
      </c>
      <c r="E47" t="s">
        <v>149</v>
      </c>
      <c r="F47" t="s">
        <v>149</v>
      </c>
      <c r="G47" t="s">
        <v>20</v>
      </c>
      <c r="H47" t="s">
        <v>119</v>
      </c>
    </row>
    <row r="48" spans="1:9" x14ac:dyDescent="0.2">
      <c r="A48" t="str">
        <f>"Z822F837ED"</f>
        <v>Z822F837ED</v>
      </c>
      <c r="B48" t="s">
        <v>9</v>
      </c>
      <c r="C48" t="s">
        <v>36</v>
      </c>
      <c r="D48" t="s">
        <v>15</v>
      </c>
      <c r="E48" t="s">
        <v>150</v>
      </c>
      <c r="F48" t="s">
        <v>150</v>
      </c>
      <c r="G48" t="s">
        <v>151</v>
      </c>
      <c r="H48" t="s">
        <v>119</v>
      </c>
    </row>
    <row r="49" spans="1:9" x14ac:dyDescent="0.2">
      <c r="A49" t="str">
        <f>"ZCD2F8378D"</f>
        <v>ZCD2F8378D</v>
      </c>
      <c r="B49" t="s">
        <v>9</v>
      </c>
      <c r="C49" t="s">
        <v>36</v>
      </c>
      <c r="D49" t="s">
        <v>15</v>
      </c>
      <c r="E49" t="s">
        <v>152</v>
      </c>
      <c r="F49" t="s">
        <v>152</v>
      </c>
      <c r="G49" t="s">
        <v>153</v>
      </c>
      <c r="H49" t="s">
        <v>119</v>
      </c>
    </row>
    <row r="50" spans="1:9" x14ac:dyDescent="0.2">
      <c r="A50" t="str">
        <f>"Z612F838D6"</f>
        <v>Z612F838D6</v>
      </c>
      <c r="B50" t="s">
        <v>9</v>
      </c>
      <c r="C50" t="s">
        <v>36</v>
      </c>
      <c r="D50" t="s">
        <v>15</v>
      </c>
      <c r="E50" t="s">
        <v>103</v>
      </c>
      <c r="F50" t="s">
        <v>103</v>
      </c>
      <c r="G50" t="s">
        <v>154</v>
      </c>
      <c r="H50" t="s">
        <v>119</v>
      </c>
    </row>
    <row r="51" spans="1:9" x14ac:dyDescent="0.2">
      <c r="A51" t="str">
        <f>"Z802F83763"</f>
        <v>Z802F83763</v>
      </c>
      <c r="B51" t="s">
        <v>9</v>
      </c>
      <c r="C51" t="s">
        <v>36</v>
      </c>
      <c r="D51" t="s">
        <v>15</v>
      </c>
      <c r="E51" t="s">
        <v>155</v>
      </c>
      <c r="F51" t="s">
        <v>155</v>
      </c>
      <c r="G51" t="s">
        <v>156</v>
      </c>
      <c r="H51" t="s">
        <v>119</v>
      </c>
    </row>
    <row r="52" spans="1:9" x14ac:dyDescent="0.2">
      <c r="A52" t="str">
        <f>"ZF92F838A0"</f>
        <v>ZF92F838A0</v>
      </c>
      <c r="B52" t="s">
        <v>9</v>
      </c>
      <c r="C52" t="s">
        <v>36</v>
      </c>
      <c r="D52" t="s">
        <v>15</v>
      </c>
      <c r="E52" t="s">
        <v>128</v>
      </c>
      <c r="F52" t="s">
        <v>128</v>
      </c>
      <c r="G52" t="s">
        <v>157</v>
      </c>
      <c r="H52" t="s">
        <v>119</v>
      </c>
    </row>
    <row r="53" spans="1:9" x14ac:dyDescent="0.2">
      <c r="A53" t="str">
        <f>"Z7A2F837BB"</f>
        <v>Z7A2F837BB</v>
      </c>
      <c r="B53" t="s">
        <v>9</v>
      </c>
      <c r="C53" t="s">
        <v>36</v>
      </c>
      <c r="D53" t="s">
        <v>15</v>
      </c>
      <c r="E53" t="s">
        <v>158</v>
      </c>
      <c r="F53" t="s">
        <v>158</v>
      </c>
      <c r="G53" t="s">
        <v>159</v>
      </c>
      <c r="H53" t="s">
        <v>119</v>
      </c>
    </row>
    <row r="54" spans="1:9" x14ac:dyDescent="0.2">
      <c r="A54" t="str">
        <f>"ZEC2F8361A"</f>
        <v>ZEC2F8361A</v>
      </c>
      <c r="B54" t="s">
        <v>9</v>
      </c>
      <c r="C54" t="s">
        <v>36</v>
      </c>
      <c r="D54" t="s">
        <v>15</v>
      </c>
      <c r="E54" t="s">
        <v>126</v>
      </c>
      <c r="F54" t="s">
        <v>126</v>
      </c>
      <c r="G54" t="s">
        <v>160</v>
      </c>
      <c r="H54" t="s">
        <v>119</v>
      </c>
    </row>
    <row r="55" spans="1:9" x14ac:dyDescent="0.2">
      <c r="A55" t="str">
        <f>"Z5F2F66984"</f>
        <v>Z5F2F66984</v>
      </c>
      <c r="B55" t="s">
        <v>9</v>
      </c>
      <c r="C55" t="s">
        <v>161</v>
      </c>
      <c r="D55" t="s">
        <v>15</v>
      </c>
      <c r="E55" t="s">
        <v>162</v>
      </c>
      <c r="F55" t="s">
        <v>162</v>
      </c>
      <c r="G55" t="s">
        <v>163</v>
      </c>
      <c r="H55" t="s">
        <v>164</v>
      </c>
      <c r="I55" t="s">
        <v>163</v>
      </c>
    </row>
    <row r="56" spans="1:9" x14ac:dyDescent="0.2">
      <c r="A56" t="str">
        <f>"Z1A2F66B82"</f>
        <v>Z1A2F66B82</v>
      </c>
      <c r="B56" t="s">
        <v>9</v>
      </c>
      <c r="C56" t="s">
        <v>165</v>
      </c>
      <c r="D56" t="s">
        <v>15</v>
      </c>
      <c r="E56" t="s">
        <v>166</v>
      </c>
      <c r="F56" t="s">
        <v>166</v>
      </c>
      <c r="G56" t="s">
        <v>35</v>
      </c>
      <c r="H56" t="s">
        <v>167</v>
      </c>
      <c r="I56" t="s">
        <v>35</v>
      </c>
    </row>
    <row r="57" spans="1:9" x14ac:dyDescent="0.2">
      <c r="A57" t="str">
        <f>"ZEB2EF9CAE"</f>
        <v>ZEB2EF9CAE</v>
      </c>
      <c r="B57" t="s">
        <v>9</v>
      </c>
      <c r="C57" t="s">
        <v>36</v>
      </c>
      <c r="D57" t="s">
        <v>15</v>
      </c>
      <c r="E57" t="s">
        <v>143</v>
      </c>
      <c r="F57" t="s">
        <v>143</v>
      </c>
      <c r="G57" t="s">
        <v>168</v>
      </c>
      <c r="H57" t="s">
        <v>169</v>
      </c>
    </row>
    <row r="58" spans="1:9" x14ac:dyDescent="0.2">
      <c r="A58" t="str">
        <f>"8339686E96"</f>
        <v>8339686E96</v>
      </c>
      <c r="B58" t="s">
        <v>9</v>
      </c>
      <c r="C58" t="s">
        <v>170</v>
      </c>
      <c r="D58" t="s">
        <v>11</v>
      </c>
      <c r="E58" t="s">
        <v>171</v>
      </c>
      <c r="F58" t="s">
        <v>171</v>
      </c>
      <c r="G58" t="s">
        <v>172</v>
      </c>
      <c r="H58" t="s">
        <v>173</v>
      </c>
      <c r="I58" t="s">
        <v>172</v>
      </c>
    </row>
    <row r="59" spans="1:9" x14ac:dyDescent="0.2">
      <c r="A59" t="str">
        <f>"ZAA2EAEFA8"</f>
        <v>ZAA2EAEFA8</v>
      </c>
      <c r="B59" t="s">
        <v>9</v>
      </c>
      <c r="C59" t="s">
        <v>174</v>
      </c>
      <c r="D59" t="s">
        <v>31</v>
      </c>
      <c r="E59" t="s">
        <v>175</v>
      </c>
      <c r="F59" t="s">
        <v>175</v>
      </c>
      <c r="G59" t="s">
        <v>176</v>
      </c>
      <c r="H59" t="s">
        <v>177</v>
      </c>
    </row>
    <row r="60" spans="1:9" x14ac:dyDescent="0.2">
      <c r="A60" t="str">
        <f>"Z3E2F1C132"</f>
        <v>Z3E2F1C132</v>
      </c>
      <c r="B60" t="s">
        <v>9</v>
      </c>
      <c r="C60" t="s">
        <v>122</v>
      </c>
      <c r="D60" t="s">
        <v>15</v>
      </c>
      <c r="E60" t="s">
        <v>178</v>
      </c>
      <c r="F60" t="s">
        <v>178</v>
      </c>
      <c r="G60" t="s">
        <v>179</v>
      </c>
      <c r="H60" t="s">
        <v>180</v>
      </c>
      <c r="I60" t="s">
        <v>179</v>
      </c>
    </row>
    <row r="61" spans="1:9" x14ac:dyDescent="0.2">
      <c r="A61" t="str">
        <f>"ZE72F51B8E"</f>
        <v>ZE72F51B8E</v>
      </c>
      <c r="B61" t="s">
        <v>9</v>
      </c>
      <c r="C61" t="s">
        <v>122</v>
      </c>
      <c r="D61" t="s">
        <v>15</v>
      </c>
      <c r="E61" t="s">
        <v>181</v>
      </c>
      <c r="F61" t="s">
        <v>181</v>
      </c>
      <c r="G61" t="s">
        <v>182</v>
      </c>
      <c r="H61" t="s">
        <v>180</v>
      </c>
      <c r="I61" t="s">
        <v>182</v>
      </c>
    </row>
    <row r="62" spans="1:9" x14ac:dyDescent="0.2">
      <c r="A62" t="str">
        <f>"Z632EFE8C7"</f>
        <v>Z632EFE8C7</v>
      </c>
      <c r="B62" t="s">
        <v>9</v>
      </c>
      <c r="C62" t="s">
        <v>183</v>
      </c>
      <c r="D62" t="s">
        <v>15</v>
      </c>
      <c r="E62" t="s">
        <v>70</v>
      </c>
      <c r="F62" t="s">
        <v>70</v>
      </c>
      <c r="G62" t="s">
        <v>184</v>
      </c>
      <c r="H62" t="s">
        <v>185</v>
      </c>
      <c r="I62" t="s">
        <v>184</v>
      </c>
    </row>
    <row r="63" spans="1:9" x14ac:dyDescent="0.2">
      <c r="A63" t="str">
        <f>"Z992F5C9A5"</f>
        <v>Z992F5C9A5</v>
      </c>
      <c r="B63" t="s">
        <v>9</v>
      </c>
      <c r="C63" t="s">
        <v>186</v>
      </c>
      <c r="D63" t="s">
        <v>15</v>
      </c>
      <c r="E63" t="s">
        <v>187</v>
      </c>
      <c r="F63" t="s">
        <v>187</v>
      </c>
      <c r="G63" t="s">
        <v>188</v>
      </c>
      <c r="H63" t="s">
        <v>189</v>
      </c>
      <c r="I63" t="s">
        <v>188</v>
      </c>
    </row>
    <row r="64" spans="1:9" x14ac:dyDescent="0.2">
      <c r="A64" t="str">
        <f>"ZA12F51379"</f>
        <v>ZA12F51379</v>
      </c>
      <c r="B64" t="s">
        <v>9</v>
      </c>
      <c r="C64" t="s">
        <v>190</v>
      </c>
      <c r="D64" t="s">
        <v>15</v>
      </c>
      <c r="E64" t="s">
        <v>191</v>
      </c>
      <c r="F64" t="s">
        <v>191</v>
      </c>
      <c r="G64" t="s">
        <v>192</v>
      </c>
      <c r="H64" t="s">
        <v>193</v>
      </c>
      <c r="I64" t="s">
        <v>192</v>
      </c>
    </row>
    <row r="65" spans="1:9" x14ac:dyDescent="0.2">
      <c r="A65" t="str">
        <f>"Z092F503FF"</f>
        <v>Z092F503FF</v>
      </c>
      <c r="B65" t="s">
        <v>9</v>
      </c>
      <c r="C65" t="s">
        <v>194</v>
      </c>
      <c r="D65" t="s">
        <v>15</v>
      </c>
      <c r="E65" t="s">
        <v>195</v>
      </c>
      <c r="F65" t="s">
        <v>195</v>
      </c>
      <c r="G65" t="s">
        <v>196</v>
      </c>
      <c r="H65" t="s">
        <v>197</v>
      </c>
      <c r="I65" t="s">
        <v>45</v>
      </c>
    </row>
    <row r="66" spans="1:9" x14ac:dyDescent="0.2">
      <c r="A66" t="str">
        <f>"Z1B2F513A2"</f>
        <v>Z1B2F513A2</v>
      </c>
      <c r="B66" t="s">
        <v>9</v>
      </c>
      <c r="C66" t="s">
        <v>198</v>
      </c>
      <c r="D66" t="s">
        <v>15</v>
      </c>
      <c r="E66" t="s">
        <v>81</v>
      </c>
      <c r="F66" t="s">
        <v>81</v>
      </c>
      <c r="G66" t="s">
        <v>199</v>
      </c>
      <c r="H66" t="s">
        <v>200</v>
      </c>
      <c r="I66" t="s">
        <v>199</v>
      </c>
    </row>
    <row r="67" spans="1:9" x14ac:dyDescent="0.2">
      <c r="A67" t="str">
        <f>"Z6D2F497A5"</f>
        <v>Z6D2F497A5</v>
      </c>
      <c r="B67" t="s">
        <v>9</v>
      </c>
      <c r="C67" t="s">
        <v>201</v>
      </c>
      <c r="D67" t="s">
        <v>15</v>
      </c>
      <c r="E67" t="s">
        <v>202</v>
      </c>
      <c r="F67" t="s">
        <v>202</v>
      </c>
      <c r="G67" t="s">
        <v>203</v>
      </c>
      <c r="H67" t="s">
        <v>204</v>
      </c>
      <c r="I67" t="s">
        <v>203</v>
      </c>
    </row>
    <row r="68" spans="1:9" x14ac:dyDescent="0.2">
      <c r="A68" t="str">
        <f>"Z362EE09F2"</f>
        <v>Z362EE09F2</v>
      </c>
      <c r="B68" t="s">
        <v>9</v>
      </c>
      <c r="C68" t="s">
        <v>205</v>
      </c>
      <c r="D68" t="s">
        <v>15</v>
      </c>
      <c r="E68" t="s">
        <v>120</v>
      </c>
      <c r="F68" t="s">
        <v>120</v>
      </c>
      <c r="G68" t="s">
        <v>206</v>
      </c>
      <c r="H68" t="s">
        <v>207</v>
      </c>
    </row>
    <row r="69" spans="1:9" x14ac:dyDescent="0.2">
      <c r="A69" t="str">
        <f>"Z362EE0BE8"</f>
        <v>Z362EE0BE8</v>
      </c>
      <c r="B69" t="s">
        <v>9</v>
      </c>
      <c r="C69" t="s">
        <v>205</v>
      </c>
      <c r="D69" t="s">
        <v>15</v>
      </c>
      <c r="E69" t="s">
        <v>120</v>
      </c>
      <c r="F69" t="s">
        <v>120</v>
      </c>
      <c r="G69" t="s">
        <v>208</v>
      </c>
      <c r="H69" t="s">
        <v>207</v>
      </c>
    </row>
    <row r="70" spans="1:9" x14ac:dyDescent="0.2">
      <c r="A70" t="str">
        <f>"ZBF2F02EAD"</f>
        <v>ZBF2F02EAD</v>
      </c>
      <c r="B70" t="s">
        <v>9</v>
      </c>
      <c r="C70" t="s">
        <v>36</v>
      </c>
      <c r="D70" t="s">
        <v>15</v>
      </c>
      <c r="E70" t="s">
        <v>209</v>
      </c>
      <c r="F70" t="s">
        <v>209</v>
      </c>
      <c r="G70" t="s">
        <v>210</v>
      </c>
      <c r="H70" t="s">
        <v>211</v>
      </c>
      <c r="I70" t="s">
        <v>212</v>
      </c>
    </row>
    <row r="71" spans="1:9" x14ac:dyDescent="0.2">
      <c r="A71" t="str">
        <f>"ZE12EE0AEF"</f>
        <v>ZE12EE0AEF</v>
      </c>
      <c r="B71" t="s">
        <v>9</v>
      </c>
      <c r="C71" t="s">
        <v>205</v>
      </c>
      <c r="D71" t="s">
        <v>15</v>
      </c>
      <c r="E71" t="s">
        <v>120</v>
      </c>
      <c r="F71" t="s">
        <v>120</v>
      </c>
      <c r="G71" t="s">
        <v>213</v>
      </c>
      <c r="H71" t="s">
        <v>207</v>
      </c>
    </row>
    <row r="72" spans="1:9" x14ac:dyDescent="0.2">
      <c r="A72" t="str">
        <f>"ZDE2EE0B1B"</f>
        <v>ZDE2EE0B1B</v>
      </c>
      <c r="B72" t="s">
        <v>9</v>
      </c>
      <c r="C72" t="s">
        <v>205</v>
      </c>
      <c r="D72" t="s">
        <v>15</v>
      </c>
      <c r="E72" t="s">
        <v>120</v>
      </c>
      <c r="F72" t="s">
        <v>120</v>
      </c>
      <c r="G72" t="s">
        <v>214</v>
      </c>
      <c r="H72" t="s">
        <v>207</v>
      </c>
    </row>
    <row r="73" spans="1:9" x14ac:dyDescent="0.2">
      <c r="A73" t="str">
        <f>"ZD42EE0A5F"</f>
        <v>ZD42EE0A5F</v>
      </c>
      <c r="B73" t="s">
        <v>9</v>
      </c>
      <c r="C73" t="s">
        <v>205</v>
      </c>
      <c r="D73" t="s">
        <v>15</v>
      </c>
      <c r="E73" t="s">
        <v>120</v>
      </c>
      <c r="F73" t="s">
        <v>120</v>
      </c>
      <c r="G73" t="s">
        <v>215</v>
      </c>
      <c r="H73" t="s">
        <v>207</v>
      </c>
    </row>
    <row r="74" spans="1:9" x14ac:dyDescent="0.2">
      <c r="A74" t="str">
        <f>"ZF22EE0A9D"</f>
        <v>ZF22EE0A9D</v>
      </c>
      <c r="B74" t="s">
        <v>9</v>
      </c>
      <c r="C74" t="s">
        <v>205</v>
      </c>
      <c r="D74" t="s">
        <v>15</v>
      </c>
      <c r="E74" t="s">
        <v>120</v>
      </c>
      <c r="F74" t="s">
        <v>120</v>
      </c>
      <c r="G74" t="s">
        <v>63</v>
      </c>
      <c r="H74" t="s">
        <v>207</v>
      </c>
    </row>
    <row r="75" spans="1:9" x14ac:dyDescent="0.2">
      <c r="A75" t="str">
        <f>"Z912EF9DEA"</f>
        <v>Z912EF9DEA</v>
      </c>
      <c r="B75" t="s">
        <v>9</v>
      </c>
      <c r="C75" t="s">
        <v>36</v>
      </c>
      <c r="D75" t="s">
        <v>15</v>
      </c>
      <c r="E75" t="s">
        <v>152</v>
      </c>
      <c r="F75" t="s">
        <v>152</v>
      </c>
      <c r="G75" t="s">
        <v>216</v>
      </c>
      <c r="H75" t="s">
        <v>217</v>
      </c>
    </row>
    <row r="76" spans="1:9" x14ac:dyDescent="0.2">
      <c r="A76" t="str">
        <f>"ZB32EF9E41"</f>
        <v>ZB32EF9E41</v>
      </c>
      <c r="B76" t="s">
        <v>9</v>
      </c>
      <c r="C76" t="s">
        <v>36</v>
      </c>
      <c r="D76" t="s">
        <v>15</v>
      </c>
      <c r="E76" t="s">
        <v>152</v>
      </c>
      <c r="F76" t="s">
        <v>152</v>
      </c>
      <c r="G76" t="s">
        <v>218</v>
      </c>
      <c r="H76" t="s">
        <v>217</v>
      </c>
    </row>
    <row r="77" spans="1:9" x14ac:dyDescent="0.2">
      <c r="A77" t="str">
        <f>"Z502EF9E0B"</f>
        <v>Z502EF9E0B</v>
      </c>
      <c r="B77" t="s">
        <v>9</v>
      </c>
      <c r="C77" t="s">
        <v>36</v>
      </c>
      <c r="D77" t="s">
        <v>15</v>
      </c>
      <c r="E77" t="s">
        <v>152</v>
      </c>
      <c r="F77" t="s">
        <v>152</v>
      </c>
      <c r="G77" t="s">
        <v>219</v>
      </c>
      <c r="H77" t="s">
        <v>217</v>
      </c>
    </row>
    <row r="78" spans="1:9" x14ac:dyDescent="0.2">
      <c r="A78" t="str">
        <f>"Z372EF9E2B"</f>
        <v>Z372EF9E2B</v>
      </c>
      <c r="B78" t="s">
        <v>9</v>
      </c>
      <c r="C78" t="s">
        <v>220</v>
      </c>
      <c r="D78" t="s">
        <v>15</v>
      </c>
      <c r="E78" t="s">
        <v>221</v>
      </c>
      <c r="F78" t="s">
        <v>221</v>
      </c>
      <c r="G78" t="s">
        <v>222</v>
      </c>
      <c r="H78" t="s">
        <v>223</v>
      </c>
      <c r="I78" t="s">
        <v>224</v>
      </c>
    </row>
    <row r="79" spans="1:9" x14ac:dyDescent="0.2">
      <c r="A79" t="str">
        <f>"Z9F2F0BFFC"</f>
        <v>Z9F2F0BFFC</v>
      </c>
      <c r="B79" t="s">
        <v>9</v>
      </c>
      <c r="C79" t="s">
        <v>225</v>
      </c>
      <c r="D79" t="s">
        <v>15</v>
      </c>
      <c r="E79" t="s">
        <v>226</v>
      </c>
      <c r="F79" t="s">
        <v>226</v>
      </c>
      <c r="G79" t="s">
        <v>227</v>
      </c>
      <c r="H79" t="s">
        <v>228</v>
      </c>
      <c r="I79" t="s">
        <v>45</v>
      </c>
    </row>
    <row r="80" spans="1:9" x14ac:dyDescent="0.2">
      <c r="A80" t="str">
        <f>"Z372F1D5DC"</f>
        <v>Z372F1D5DC</v>
      </c>
      <c r="B80" t="s">
        <v>9</v>
      </c>
      <c r="C80" t="s">
        <v>229</v>
      </c>
      <c r="D80" t="s">
        <v>15</v>
      </c>
      <c r="E80" t="s">
        <v>230</v>
      </c>
      <c r="F80" t="s">
        <v>230</v>
      </c>
      <c r="G80" t="s">
        <v>168</v>
      </c>
      <c r="H80" t="s">
        <v>231</v>
      </c>
      <c r="I80" t="s">
        <v>168</v>
      </c>
    </row>
    <row r="81" spans="1:9" x14ac:dyDescent="0.2">
      <c r="A81" t="str">
        <f>"Z3B2EA4C65"</f>
        <v>Z3B2EA4C65</v>
      </c>
      <c r="B81" t="s">
        <v>9</v>
      </c>
      <c r="C81" t="s">
        <v>232</v>
      </c>
      <c r="D81" t="s">
        <v>15</v>
      </c>
      <c r="E81" t="s">
        <v>233</v>
      </c>
      <c r="F81" t="s">
        <v>233</v>
      </c>
      <c r="G81" t="s">
        <v>234</v>
      </c>
      <c r="H81" t="s">
        <v>235</v>
      </c>
      <c r="I81" t="s">
        <v>234</v>
      </c>
    </row>
    <row r="82" spans="1:9" x14ac:dyDescent="0.2">
      <c r="A82" t="str">
        <f>"ZDD2F2029A"</f>
        <v>ZDD2F2029A</v>
      </c>
      <c r="B82" t="s">
        <v>9</v>
      </c>
      <c r="C82" t="s">
        <v>236</v>
      </c>
      <c r="D82" t="s">
        <v>15</v>
      </c>
      <c r="E82" t="s">
        <v>237</v>
      </c>
      <c r="F82" t="s">
        <v>237</v>
      </c>
      <c r="G82" t="s">
        <v>238</v>
      </c>
      <c r="H82" t="s">
        <v>239</v>
      </c>
      <c r="I82" t="s">
        <v>238</v>
      </c>
    </row>
    <row r="83" spans="1:9" x14ac:dyDescent="0.2">
      <c r="A83" t="str">
        <f>"Z582EE19F9"</f>
        <v>Z582EE19F9</v>
      </c>
      <c r="B83" t="s">
        <v>9</v>
      </c>
      <c r="C83" t="s">
        <v>240</v>
      </c>
      <c r="D83" t="s">
        <v>15</v>
      </c>
      <c r="E83" t="s">
        <v>145</v>
      </c>
      <c r="F83" t="s">
        <v>145</v>
      </c>
      <c r="G83" t="s">
        <v>241</v>
      </c>
      <c r="H83" t="s">
        <v>242</v>
      </c>
      <c r="I83" t="s">
        <v>243</v>
      </c>
    </row>
    <row r="84" spans="1:9" x14ac:dyDescent="0.2">
      <c r="A84" t="str">
        <f>"Z062F6D5E4"</f>
        <v>Z062F6D5E4</v>
      </c>
      <c r="B84" t="s">
        <v>9</v>
      </c>
      <c r="C84" t="s">
        <v>244</v>
      </c>
      <c r="D84" t="s">
        <v>15</v>
      </c>
      <c r="E84" t="s">
        <v>245</v>
      </c>
      <c r="F84" t="s">
        <v>245</v>
      </c>
      <c r="G84" t="s">
        <v>129</v>
      </c>
      <c r="H84" t="s">
        <v>246</v>
      </c>
      <c r="I84" t="s">
        <v>129</v>
      </c>
    </row>
    <row r="85" spans="1:9" x14ac:dyDescent="0.2">
      <c r="A85" t="str">
        <f>"ZE32ED7962"</f>
        <v>ZE32ED7962</v>
      </c>
      <c r="B85" t="s">
        <v>9</v>
      </c>
      <c r="C85" t="s">
        <v>247</v>
      </c>
      <c r="D85" t="s">
        <v>15</v>
      </c>
      <c r="E85" t="s">
        <v>248</v>
      </c>
      <c r="F85" t="s">
        <v>248</v>
      </c>
      <c r="G85" t="s">
        <v>249</v>
      </c>
      <c r="H85" t="s">
        <v>250</v>
      </c>
      <c r="I85" t="s">
        <v>249</v>
      </c>
    </row>
    <row r="86" spans="1:9" x14ac:dyDescent="0.2">
      <c r="A86" t="str">
        <f>"Z752F0DFCE"</f>
        <v>Z752F0DFCE</v>
      </c>
      <c r="B86" t="s">
        <v>9</v>
      </c>
      <c r="C86" t="s">
        <v>36</v>
      </c>
      <c r="D86" t="s">
        <v>15</v>
      </c>
      <c r="E86" t="s">
        <v>251</v>
      </c>
      <c r="F86" t="s">
        <v>251</v>
      </c>
      <c r="G86" t="s">
        <v>252</v>
      </c>
      <c r="H86" t="s">
        <v>253</v>
      </c>
    </row>
    <row r="87" spans="1:9" x14ac:dyDescent="0.2">
      <c r="A87" t="str">
        <f>"Z572F0DF90"</f>
        <v>Z572F0DF90</v>
      </c>
      <c r="B87" t="s">
        <v>9</v>
      </c>
      <c r="C87" t="s">
        <v>36</v>
      </c>
      <c r="D87" t="s">
        <v>15</v>
      </c>
      <c r="E87" t="s">
        <v>251</v>
      </c>
      <c r="F87" t="s">
        <v>251</v>
      </c>
      <c r="G87" t="s">
        <v>254</v>
      </c>
      <c r="H87" t="s">
        <v>253</v>
      </c>
    </row>
    <row r="88" spans="1:9" x14ac:dyDescent="0.2">
      <c r="A88" t="str">
        <f>"Z062F0DF4D"</f>
        <v>Z062F0DF4D</v>
      </c>
      <c r="B88" t="s">
        <v>9</v>
      </c>
      <c r="C88" t="s">
        <v>36</v>
      </c>
      <c r="D88" t="s">
        <v>15</v>
      </c>
      <c r="E88" t="s">
        <v>255</v>
      </c>
      <c r="F88" t="s">
        <v>255</v>
      </c>
      <c r="G88" t="s">
        <v>256</v>
      </c>
      <c r="H88" t="s">
        <v>253</v>
      </c>
    </row>
    <row r="89" spans="1:9" x14ac:dyDescent="0.2">
      <c r="A89" t="str">
        <f>"Z162F0DBC5"</f>
        <v>Z162F0DBC5</v>
      </c>
      <c r="B89" t="s">
        <v>9</v>
      </c>
      <c r="C89" t="s">
        <v>36</v>
      </c>
      <c r="D89" t="s">
        <v>15</v>
      </c>
      <c r="E89" t="s">
        <v>103</v>
      </c>
      <c r="F89" t="s">
        <v>103</v>
      </c>
      <c r="G89" t="s">
        <v>257</v>
      </c>
      <c r="H89" t="s">
        <v>258</v>
      </c>
      <c r="I89" t="s">
        <v>259</v>
      </c>
    </row>
    <row r="90" spans="1:9" x14ac:dyDescent="0.2">
      <c r="A90" t="str">
        <f>"Z472F0DF2C"</f>
        <v>Z472F0DF2C</v>
      </c>
      <c r="B90" t="s">
        <v>9</v>
      </c>
      <c r="C90" t="s">
        <v>36</v>
      </c>
      <c r="D90" t="s">
        <v>15</v>
      </c>
      <c r="E90" t="s">
        <v>255</v>
      </c>
      <c r="F90" t="s">
        <v>255</v>
      </c>
      <c r="G90" t="s">
        <v>71</v>
      </c>
      <c r="H90" t="s">
        <v>253</v>
      </c>
    </row>
    <row r="91" spans="1:9" x14ac:dyDescent="0.2">
      <c r="A91" t="str">
        <f>"Z482F0DF71"</f>
        <v>Z482F0DF71</v>
      </c>
      <c r="B91" t="s">
        <v>9</v>
      </c>
      <c r="C91" t="s">
        <v>36</v>
      </c>
      <c r="D91" t="s">
        <v>15</v>
      </c>
      <c r="E91" t="s">
        <v>110</v>
      </c>
      <c r="F91" t="s">
        <v>110</v>
      </c>
      <c r="G91" t="s">
        <v>129</v>
      </c>
      <c r="H91" t="s">
        <v>253</v>
      </c>
    </row>
    <row r="92" spans="1:9" x14ac:dyDescent="0.2">
      <c r="A92" t="str">
        <f>"ZE92F0DFB2"</f>
        <v>ZE92F0DFB2</v>
      </c>
      <c r="B92" t="s">
        <v>9</v>
      </c>
      <c r="C92" t="s">
        <v>36</v>
      </c>
      <c r="D92" t="s">
        <v>15</v>
      </c>
      <c r="E92" t="s">
        <v>251</v>
      </c>
      <c r="F92" t="s">
        <v>251</v>
      </c>
      <c r="G92" t="s">
        <v>260</v>
      </c>
      <c r="H92" t="s">
        <v>253</v>
      </c>
    </row>
    <row r="93" spans="1:9" x14ac:dyDescent="0.2">
      <c r="A93" t="str">
        <f>"Z952F0D8BE"</f>
        <v>Z952F0D8BE</v>
      </c>
      <c r="B93" t="s">
        <v>9</v>
      </c>
      <c r="C93" t="s">
        <v>36</v>
      </c>
      <c r="D93" t="s">
        <v>15</v>
      </c>
      <c r="E93" t="s">
        <v>261</v>
      </c>
      <c r="F93" t="s">
        <v>261</v>
      </c>
      <c r="G93" t="s">
        <v>219</v>
      </c>
      <c r="H93" t="s">
        <v>262</v>
      </c>
      <c r="I93" t="s">
        <v>263</v>
      </c>
    </row>
    <row r="94" spans="1:9" x14ac:dyDescent="0.2">
      <c r="A94" t="str">
        <f>"Z592F0B10A"</f>
        <v>Z592F0B10A</v>
      </c>
      <c r="B94" t="s">
        <v>9</v>
      </c>
      <c r="C94" t="s">
        <v>264</v>
      </c>
      <c r="D94" t="s">
        <v>15</v>
      </c>
      <c r="E94" t="s">
        <v>265</v>
      </c>
      <c r="F94" t="s">
        <v>265</v>
      </c>
      <c r="G94" t="s">
        <v>266</v>
      </c>
      <c r="H94" t="s">
        <v>258</v>
      </c>
      <c r="I94" t="s">
        <v>266</v>
      </c>
    </row>
    <row r="95" spans="1:9" x14ac:dyDescent="0.2">
      <c r="A95" t="str">
        <f>"Z022DBE337"</f>
        <v>Z022DBE337</v>
      </c>
      <c r="B95" t="s">
        <v>9</v>
      </c>
      <c r="C95" t="s">
        <v>267</v>
      </c>
      <c r="D95" t="s">
        <v>15</v>
      </c>
      <c r="E95" t="s">
        <v>268</v>
      </c>
      <c r="F95" t="s">
        <v>268</v>
      </c>
      <c r="G95" t="s">
        <v>269</v>
      </c>
      <c r="H95" t="s">
        <v>270</v>
      </c>
      <c r="I95" t="s">
        <v>269</v>
      </c>
    </row>
    <row r="96" spans="1:9" x14ac:dyDescent="0.2">
      <c r="A96" t="str">
        <f>"Z8E2EE8F7A"</f>
        <v>Z8E2EE8F7A</v>
      </c>
      <c r="B96" t="s">
        <v>9</v>
      </c>
      <c r="C96" t="s">
        <v>271</v>
      </c>
      <c r="D96" t="s">
        <v>15</v>
      </c>
      <c r="E96" t="s">
        <v>97</v>
      </c>
      <c r="F96" t="s">
        <v>97</v>
      </c>
      <c r="G96" t="s">
        <v>272</v>
      </c>
      <c r="H96" t="s">
        <v>273</v>
      </c>
      <c r="I96" t="s">
        <v>45</v>
      </c>
    </row>
    <row r="97" spans="1:9" x14ac:dyDescent="0.2">
      <c r="A97" t="str">
        <f>"ZAB2EF9D14"</f>
        <v>ZAB2EF9D14</v>
      </c>
      <c r="B97" t="s">
        <v>9</v>
      </c>
      <c r="C97" t="s">
        <v>36</v>
      </c>
      <c r="D97" t="s">
        <v>15</v>
      </c>
      <c r="E97" t="s">
        <v>251</v>
      </c>
      <c r="F97" t="s">
        <v>251</v>
      </c>
      <c r="G97" t="s">
        <v>274</v>
      </c>
      <c r="H97" t="s">
        <v>275</v>
      </c>
    </row>
    <row r="98" spans="1:9" x14ac:dyDescent="0.2">
      <c r="A98" t="str">
        <f>"Z432EFA844"</f>
        <v>Z432EFA844</v>
      </c>
      <c r="B98" t="s">
        <v>9</v>
      </c>
      <c r="C98" t="s">
        <v>276</v>
      </c>
      <c r="D98" t="s">
        <v>31</v>
      </c>
      <c r="E98" t="s">
        <v>277</v>
      </c>
      <c r="F98" t="s">
        <v>277</v>
      </c>
      <c r="G98" t="s">
        <v>278</v>
      </c>
      <c r="H98" t="s">
        <v>279</v>
      </c>
      <c r="I98" t="s">
        <v>278</v>
      </c>
    </row>
    <row r="99" spans="1:9" x14ac:dyDescent="0.2">
      <c r="A99" t="str">
        <f>"ZDF2EF9390"</f>
        <v>ZDF2EF9390</v>
      </c>
      <c r="B99" t="s">
        <v>9</v>
      </c>
      <c r="C99" t="s">
        <v>36</v>
      </c>
      <c r="D99" t="s">
        <v>15</v>
      </c>
      <c r="E99" t="s">
        <v>143</v>
      </c>
      <c r="F99" t="s">
        <v>143</v>
      </c>
      <c r="G99" t="s">
        <v>280</v>
      </c>
      <c r="H99" t="s">
        <v>275</v>
      </c>
    </row>
    <row r="100" spans="1:9" x14ac:dyDescent="0.2">
      <c r="A100" t="str">
        <f>"Z382EF9D75"</f>
        <v>Z382EF9D75</v>
      </c>
      <c r="B100" t="s">
        <v>9</v>
      </c>
      <c r="C100" t="s">
        <v>36</v>
      </c>
      <c r="D100" t="s">
        <v>15</v>
      </c>
      <c r="E100" t="s">
        <v>37</v>
      </c>
      <c r="F100" t="s">
        <v>37</v>
      </c>
      <c r="G100" t="s">
        <v>252</v>
      </c>
      <c r="H100" t="s">
        <v>275</v>
      </c>
    </row>
    <row r="101" spans="1:9" x14ac:dyDescent="0.2">
      <c r="A101" t="str">
        <f>"ZAF2EF9D2D"</f>
        <v>ZAF2EF9D2D</v>
      </c>
      <c r="B101" t="s">
        <v>9</v>
      </c>
      <c r="C101" t="s">
        <v>36</v>
      </c>
      <c r="D101" t="s">
        <v>15</v>
      </c>
      <c r="E101" t="s">
        <v>251</v>
      </c>
      <c r="F101" t="s">
        <v>251</v>
      </c>
      <c r="G101" t="s">
        <v>281</v>
      </c>
      <c r="H101" t="s">
        <v>275</v>
      </c>
    </row>
    <row r="102" spans="1:9" x14ac:dyDescent="0.2">
      <c r="A102" t="str">
        <f>"ZBC2EF9DBD"</f>
        <v>ZBC2EF9DBD</v>
      </c>
      <c r="B102" t="s">
        <v>9</v>
      </c>
      <c r="C102" t="s">
        <v>36</v>
      </c>
      <c r="D102" t="s">
        <v>15</v>
      </c>
      <c r="E102" t="s">
        <v>282</v>
      </c>
      <c r="F102" t="s">
        <v>282</v>
      </c>
      <c r="G102" t="s">
        <v>283</v>
      </c>
      <c r="H102" t="s">
        <v>275</v>
      </c>
    </row>
    <row r="103" spans="1:9" x14ac:dyDescent="0.2">
      <c r="A103" t="str">
        <f>"ZC42EF9CF4"</f>
        <v>ZC42EF9CF4</v>
      </c>
      <c r="B103" t="s">
        <v>9</v>
      </c>
      <c r="C103" t="s">
        <v>36</v>
      </c>
      <c r="D103" t="s">
        <v>15</v>
      </c>
      <c r="E103" t="s">
        <v>103</v>
      </c>
      <c r="F103" t="s">
        <v>103</v>
      </c>
      <c r="G103" t="s">
        <v>284</v>
      </c>
      <c r="H103" t="s">
        <v>285</v>
      </c>
      <c r="I103" t="s">
        <v>286</v>
      </c>
    </row>
    <row r="104" spans="1:9" x14ac:dyDescent="0.2">
      <c r="A104" t="str">
        <f>"Z522EF9D9A"</f>
        <v>Z522EF9D9A</v>
      </c>
      <c r="B104" t="s">
        <v>9</v>
      </c>
      <c r="C104" t="s">
        <v>36</v>
      </c>
      <c r="D104" t="s">
        <v>15</v>
      </c>
      <c r="E104" t="s">
        <v>282</v>
      </c>
      <c r="F104" t="s">
        <v>282</v>
      </c>
      <c r="G104" t="s">
        <v>129</v>
      </c>
      <c r="H104" t="s">
        <v>275</v>
      </c>
    </row>
    <row r="105" spans="1:9" x14ac:dyDescent="0.2">
      <c r="A105" t="str">
        <f>"Z382ED66BF"</f>
        <v>Z382ED66BF</v>
      </c>
      <c r="B105" t="s">
        <v>9</v>
      </c>
      <c r="C105" t="s">
        <v>287</v>
      </c>
      <c r="D105" t="s">
        <v>15</v>
      </c>
      <c r="E105" t="s">
        <v>288</v>
      </c>
      <c r="F105" t="s">
        <v>288</v>
      </c>
      <c r="G105" t="s">
        <v>289</v>
      </c>
      <c r="H105" t="s">
        <v>290</v>
      </c>
      <c r="I105" t="s">
        <v>289</v>
      </c>
    </row>
    <row r="106" spans="1:9" x14ac:dyDescent="0.2">
      <c r="A106" t="str">
        <f>"ZD12EF7A38"</f>
        <v>ZD12EF7A38</v>
      </c>
      <c r="B106" t="s">
        <v>9</v>
      </c>
      <c r="C106" t="s">
        <v>291</v>
      </c>
      <c r="D106" t="s">
        <v>15</v>
      </c>
      <c r="E106" t="s">
        <v>292</v>
      </c>
      <c r="F106" t="s">
        <v>292</v>
      </c>
      <c r="G106" t="s">
        <v>293</v>
      </c>
      <c r="H106" t="s">
        <v>294</v>
      </c>
      <c r="I106" t="s">
        <v>293</v>
      </c>
    </row>
    <row r="107" spans="1:9" x14ac:dyDescent="0.2">
      <c r="A107" t="str">
        <f>"Z552EEB60A"</f>
        <v>Z552EEB60A</v>
      </c>
      <c r="B107" t="s">
        <v>9</v>
      </c>
      <c r="C107" t="s">
        <v>295</v>
      </c>
      <c r="D107" t="s">
        <v>15</v>
      </c>
      <c r="E107" t="s">
        <v>133</v>
      </c>
      <c r="F107" t="s">
        <v>133</v>
      </c>
      <c r="G107" t="s">
        <v>296</v>
      </c>
      <c r="H107" t="s">
        <v>297</v>
      </c>
      <c r="I107" t="s">
        <v>296</v>
      </c>
    </row>
    <row r="108" spans="1:9" x14ac:dyDescent="0.2">
      <c r="A108" t="str">
        <f>"Z312E84DD1"</f>
        <v>Z312E84DD1</v>
      </c>
      <c r="B108" t="s">
        <v>9</v>
      </c>
      <c r="C108" t="s">
        <v>298</v>
      </c>
      <c r="D108" t="s">
        <v>15</v>
      </c>
      <c r="E108" t="s">
        <v>299</v>
      </c>
      <c r="F108" t="s">
        <v>299</v>
      </c>
      <c r="G108" t="s">
        <v>300</v>
      </c>
      <c r="H108" t="s">
        <v>301</v>
      </c>
      <c r="I108" t="s">
        <v>45</v>
      </c>
    </row>
    <row r="109" spans="1:9" x14ac:dyDescent="0.2">
      <c r="A109" t="str">
        <f>"Z882EE097F"</f>
        <v>Z882EE097F</v>
      </c>
      <c r="B109" t="s">
        <v>9</v>
      </c>
      <c r="C109" t="s">
        <v>36</v>
      </c>
      <c r="D109" t="s">
        <v>15</v>
      </c>
      <c r="E109" t="s">
        <v>120</v>
      </c>
      <c r="F109" t="s">
        <v>120</v>
      </c>
      <c r="G109" t="s">
        <v>302</v>
      </c>
      <c r="H109" t="s">
        <v>303</v>
      </c>
    </row>
    <row r="110" spans="1:9" x14ac:dyDescent="0.2">
      <c r="A110" t="str">
        <f>"Z502ECC398"</f>
        <v>Z502ECC398</v>
      </c>
      <c r="B110" t="s">
        <v>9</v>
      </c>
      <c r="C110" t="s">
        <v>304</v>
      </c>
      <c r="D110" t="s">
        <v>15</v>
      </c>
      <c r="E110" t="s">
        <v>305</v>
      </c>
      <c r="F110" t="s">
        <v>305</v>
      </c>
      <c r="G110" t="s">
        <v>306</v>
      </c>
      <c r="H110" t="s">
        <v>307</v>
      </c>
      <c r="I110" t="s">
        <v>306</v>
      </c>
    </row>
    <row r="111" spans="1:9" x14ac:dyDescent="0.2">
      <c r="A111" t="str">
        <f>"Z272ECC354"</f>
        <v>Z272ECC354</v>
      </c>
      <c r="B111" t="s">
        <v>9</v>
      </c>
      <c r="C111" t="s">
        <v>308</v>
      </c>
      <c r="D111" t="s">
        <v>15</v>
      </c>
      <c r="E111" t="s">
        <v>309</v>
      </c>
      <c r="F111" t="s">
        <v>309</v>
      </c>
      <c r="G111" t="s">
        <v>20</v>
      </c>
      <c r="H111" t="s">
        <v>310</v>
      </c>
    </row>
    <row r="112" spans="1:9" x14ac:dyDescent="0.2">
      <c r="A112" t="str">
        <f>"ZA82E8D3DC"</f>
        <v>ZA82E8D3DC</v>
      </c>
      <c r="B112" t="s">
        <v>9</v>
      </c>
      <c r="C112" t="s">
        <v>311</v>
      </c>
      <c r="D112" t="s">
        <v>15</v>
      </c>
      <c r="E112" t="s">
        <v>312</v>
      </c>
      <c r="F112" t="s">
        <v>312</v>
      </c>
      <c r="G112" t="s">
        <v>313</v>
      </c>
      <c r="H112" t="s">
        <v>310</v>
      </c>
      <c r="I112" t="s">
        <v>314</v>
      </c>
    </row>
    <row r="113" spans="1:9" x14ac:dyDescent="0.2">
      <c r="A113" t="str">
        <f>"83332141BD"</f>
        <v>83332141BD</v>
      </c>
      <c r="B113" t="s">
        <v>9</v>
      </c>
      <c r="C113" t="s">
        <v>315</v>
      </c>
      <c r="D113" t="s">
        <v>11</v>
      </c>
      <c r="E113" t="s">
        <v>316</v>
      </c>
      <c r="F113" t="s">
        <v>317</v>
      </c>
      <c r="G113" t="s">
        <v>318</v>
      </c>
      <c r="H113" t="s">
        <v>319</v>
      </c>
      <c r="I113" t="s">
        <v>320</v>
      </c>
    </row>
    <row r="114" spans="1:9" x14ac:dyDescent="0.2">
      <c r="A114" t="str">
        <f>"ZB22E8F7E4"</f>
        <v>ZB22E8F7E4</v>
      </c>
      <c r="B114" t="s">
        <v>9</v>
      </c>
      <c r="C114" t="s">
        <v>321</v>
      </c>
      <c r="D114" t="s">
        <v>15</v>
      </c>
      <c r="E114" t="s">
        <v>322</v>
      </c>
      <c r="F114" t="s">
        <v>322</v>
      </c>
      <c r="G114" t="s">
        <v>323</v>
      </c>
      <c r="H114" t="s">
        <v>324</v>
      </c>
      <c r="I114" t="s">
        <v>323</v>
      </c>
    </row>
    <row r="115" spans="1:9" x14ac:dyDescent="0.2">
      <c r="A115" t="str">
        <f>"ZA22EA5A6E"</f>
        <v>ZA22EA5A6E</v>
      </c>
      <c r="B115" t="s">
        <v>9</v>
      </c>
      <c r="C115" t="s">
        <v>325</v>
      </c>
      <c r="D115" t="s">
        <v>15</v>
      </c>
      <c r="E115" t="s">
        <v>326</v>
      </c>
      <c r="F115" t="s">
        <v>326</v>
      </c>
      <c r="G115" t="s">
        <v>327</v>
      </c>
      <c r="H115" t="s">
        <v>328</v>
      </c>
      <c r="I115" t="s">
        <v>306</v>
      </c>
    </row>
    <row r="116" spans="1:9" x14ac:dyDescent="0.2">
      <c r="A116" t="str">
        <f>"Z812EA603E"</f>
        <v>Z812EA603E</v>
      </c>
      <c r="B116" t="s">
        <v>9</v>
      </c>
      <c r="C116" t="s">
        <v>329</v>
      </c>
      <c r="D116" t="s">
        <v>15</v>
      </c>
      <c r="E116" t="s">
        <v>330</v>
      </c>
      <c r="F116" t="s">
        <v>330</v>
      </c>
      <c r="G116" t="s">
        <v>327</v>
      </c>
      <c r="H116" t="s">
        <v>328</v>
      </c>
      <c r="I116" t="s">
        <v>306</v>
      </c>
    </row>
    <row r="117" spans="1:9" x14ac:dyDescent="0.2">
      <c r="A117" t="str">
        <f>"Z6C2EA5D86"</f>
        <v>Z6C2EA5D86</v>
      </c>
      <c r="B117" t="s">
        <v>9</v>
      </c>
      <c r="C117" t="s">
        <v>331</v>
      </c>
      <c r="D117" t="s">
        <v>15</v>
      </c>
      <c r="E117" t="s">
        <v>332</v>
      </c>
      <c r="F117" t="s">
        <v>332</v>
      </c>
      <c r="G117" t="s">
        <v>327</v>
      </c>
      <c r="H117" t="s">
        <v>328</v>
      </c>
      <c r="I117" t="s">
        <v>306</v>
      </c>
    </row>
    <row r="118" spans="1:9" x14ac:dyDescent="0.2">
      <c r="A118" t="str">
        <f>"Z2F2EA27D3"</f>
        <v>Z2F2EA27D3</v>
      </c>
      <c r="B118" t="s">
        <v>9</v>
      </c>
      <c r="C118" t="s">
        <v>333</v>
      </c>
      <c r="D118" t="s">
        <v>15</v>
      </c>
      <c r="E118" t="s">
        <v>334</v>
      </c>
      <c r="F118" t="s">
        <v>334</v>
      </c>
      <c r="G118" t="s">
        <v>335</v>
      </c>
      <c r="H118" t="s">
        <v>336</v>
      </c>
      <c r="I118" t="s">
        <v>335</v>
      </c>
    </row>
    <row r="119" spans="1:9" x14ac:dyDescent="0.2">
      <c r="A119" t="str">
        <f>"Z4E2EA12C4"</f>
        <v>Z4E2EA12C4</v>
      </c>
      <c r="B119" t="s">
        <v>9</v>
      </c>
      <c r="C119" t="s">
        <v>337</v>
      </c>
      <c r="D119" t="s">
        <v>15</v>
      </c>
      <c r="E119" t="s">
        <v>338</v>
      </c>
      <c r="F119" t="s">
        <v>338</v>
      </c>
      <c r="G119" t="s">
        <v>339</v>
      </c>
      <c r="H119" t="s">
        <v>340</v>
      </c>
      <c r="I119" t="s">
        <v>339</v>
      </c>
    </row>
    <row r="120" spans="1:9" x14ac:dyDescent="0.2">
      <c r="A120" t="str">
        <f>"Z042E9FCDC"</f>
        <v>Z042E9FCDC</v>
      </c>
      <c r="B120" t="s">
        <v>9</v>
      </c>
      <c r="C120" t="s">
        <v>341</v>
      </c>
      <c r="D120" t="s">
        <v>15</v>
      </c>
      <c r="E120" t="s">
        <v>342</v>
      </c>
      <c r="F120" t="s">
        <v>342</v>
      </c>
      <c r="G120" t="s">
        <v>343</v>
      </c>
      <c r="H120" t="s">
        <v>344</v>
      </c>
      <c r="I120" t="s">
        <v>343</v>
      </c>
    </row>
    <row r="121" spans="1:9" x14ac:dyDescent="0.2">
      <c r="A121" t="str">
        <f>"Z5A2EA140A"</f>
        <v>Z5A2EA140A</v>
      </c>
      <c r="B121" t="s">
        <v>9</v>
      </c>
      <c r="C121" t="s">
        <v>345</v>
      </c>
      <c r="D121" t="s">
        <v>15</v>
      </c>
      <c r="E121" t="s">
        <v>338</v>
      </c>
      <c r="F121" t="s">
        <v>338</v>
      </c>
      <c r="G121" t="s">
        <v>346</v>
      </c>
      <c r="H121" t="s">
        <v>340</v>
      </c>
      <c r="I121" t="s">
        <v>346</v>
      </c>
    </row>
    <row r="122" spans="1:9" x14ac:dyDescent="0.2">
      <c r="A122" t="str">
        <f>"Z112EA3068"</f>
        <v>Z112EA3068</v>
      </c>
      <c r="B122" t="s">
        <v>9</v>
      </c>
      <c r="C122" t="s">
        <v>347</v>
      </c>
      <c r="D122" t="s">
        <v>15</v>
      </c>
      <c r="E122" t="s">
        <v>348</v>
      </c>
      <c r="F122" t="s">
        <v>348</v>
      </c>
      <c r="G122" t="s">
        <v>349</v>
      </c>
      <c r="H122" t="s">
        <v>340</v>
      </c>
      <c r="I122" t="s">
        <v>349</v>
      </c>
    </row>
    <row r="123" spans="1:9" x14ac:dyDescent="0.2">
      <c r="A123" t="str">
        <f>"Z7F2E95FCD"</f>
        <v>Z7F2E95FCD</v>
      </c>
      <c r="B123" t="s">
        <v>9</v>
      </c>
      <c r="C123" t="s">
        <v>350</v>
      </c>
      <c r="D123" t="s">
        <v>15</v>
      </c>
      <c r="E123" t="s">
        <v>351</v>
      </c>
      <c r="F123" t="s">
        <v>351</v>
      </c>
      <c r="G123" t="s">
        <v>352</v>
      </c>
      <c r="H123" t="s">
        <v>353</v>
      </c>
      <c r="I123" t="s">
        <v>352</v>
      </c>
    </row>
    <row r="124" spans="1:9" x14ac:dyDescent="0.2">
      <c r="A124" t="str">
        <f>"Z522E92B79"</f>
        <v>Z522E92B79</v>
      </c>
      <c r="B124" t="s">
        <v>9</v>
      </c>
      <c r="C124" t="s">
        <v>354</v>
      </c>
      <c r="D124" t="s">
        <v>15</v>
      </c>
      <c r="E124" t="s">
        <v>355</v>
      </c>
      <c r="F124" t="s">
        <v>355</v>
      </c>
      <c r="G124" t="s">
        <v>356</v>
      </c>
      <c r="H124" t="s">
        <v>357</v>
      </c>
      <c r="I124" t="s">
        <v>356</v>
      </c>
    </row>
    <row r="125" spans="1:9" x14ac:dyDescent="0.2">
      <c r="A125" t="str">
        <f>"Z432E9313C"</f>
        <v>Z432E9313C</v>
      </c>
      <c r="B125" t="s">
        <v>9</v>
      </c>
      <c r="C125" t="s">
        <v>358</v>
      </c>
      <c r="D125" t="s">
        <v>15</v>
      </c>
      <c r="E125" t="s">
        <v>359</v>
      </c>
      <c r="F125" t="s">
        <v>359</v>
      </c>
      <c r="G125" t="s">
        <v>118</v>
      </c>
      <c r="H125" t="s">
        <v>360</v>
      </c>
      <c r="I125" t="s">
        <v>118</v>
      </c>
    </row>
    <row r="126" spans="1:9" x14ac:dyDescent="0.2">
      <c r="A126" t="str">
        <f>"ZE32E91E97"</f>
        <v>ZE32E91E97</v>
      </c>
      <c r="B126" t="s">
        <v>9</v>
      </c>
      <c r="C126" t="s">
        <v>361</v>
      </c>
      <c r="D126" t="s">
        <v>15</v>
      </c>
      <c r="E126" t="s">
        <v>362</v>
      </c>
      <c r="F126" t="s">
        <v>362</v>
      </c>
      <c r="G126" t="s">
        <v>363</v>
      </c>
      <c r="H126" t="s">
        <v>364</v>
      </c>
      <c r="I126" t="s">
        <v>363</v>
      </c>
    </row>
    <row r="127" spans="1:9" x14ac:dyDescent="0.2">
      <c r="A127" t="str">
        <f>"Z2B2E7C6DB"</f>
        <v>Z2B2E7C6DB</v>
      </c>
      <c r="B127" t="s">
        <v>9</v>
      </c>
      <c r="C127" t="s">
        <v>365</v>
      </c>
      <c r="D127" t="s">
        <v>15</v>
      </c>
      <c r="E127" t="s">
        <v>145</v>
      </c>
      <c r="F127" t="s">
        <v>145</v>
      </c>
      <c r="G127" t="s">
        <v>366</v>
      </c>
      <c r="H127" t="s">
        <v>367</v>
      </c>
      <c r="I127" t="s">
        <v>366</v>
      </c>
    </row>
    <row r="128" spans="1:9" x14ac:dyDescent="0.2">
      <c r="A128" t="str">
        <f>"ZDB2E81D83"</f>
        <v>ZDB2E81D83</v>
      </c>
      <c r="B128" t="s">
        <v>9</v>
      </c>
      <c r="C128" t="s">
        <v>368</v>
      </c>
      <c r="D128" t="s">
        <v>15</v>
      </c>
      <c r="E128" t="s">
        <v>369</v>
      </c>
      <c r="F128" t="s">
        <v>369</v>
      </c>
      <c r="G128" t="s">
        <v>370</v>
      </c>
      <c r="H128" t="s">
        <v>371</v>
      </c>
      <c r="I128" t="s">
        <v>370</v>
      </c>
    </row>
    <row r="129" spans="1:9" x14ac:dyDescent="0.2">
      <c r="A129" t="str">
        <f>"Z1E2E7C746"</f>
        <v>Z1E2E7C746</v>
      </c>
      <c r="B129" t="s">
        <v>9</v>
      </c>
      <c r="C129" t="s">
        <v>372</v>
      </c>
      <c r="D129" t="s">
        <v>15</v>
      </c>
      <c r="E129" t="s">
        <v>126</v>
      </c>
      <c r="F129" t="s">
        <v>126</v>
      </c>
      <c r="G129" t="s">
        <v>373</v>
      </c>
      <c r="H129" t="s">
        <v>374</v>
      </c>
      <c r="I129" t="s">
        <v>375</v>
      </c>
    </row>
    <row r="130" spans="1:9" x14ac:dyDescent="0.2">
      <c r="A130" t="str">
        <f>"Z6B2E7C57A"</f>
        <v>Z6B2E7C57A</v>
      </c>
      <c r="B130" t="s">
        <v>9</v>
      </c>
      <c r="C130" t="s">
        <v>372</v>
      </c>
      <c r="D130" t="s">
        <v>15</v>
      </c>
      <c r="E130" t="s">
        <v>143</v>
      </c>
      <c r="F130" t="s">
        <v>143</v>
      </c>
      <c r="G130" t="s">
        <v>376</v>
      </c>
      <c r="H130" t="s">
        <v>374</v>
      </c>
      <c r="I130" t="s">
        <v>376</v>
      </c>
    </row>
    <row r="131" spans="1:9" x14ac:dyDescent="0.2">
      <c r="A131" t="str">
        <f>"Z452E55671"</f>
        <v>Z452E55671</v>
      </c>
      <c r="B131" t="s">
        <v>9</v>
      </c>
      <c r="C131" t="s">
        <v>377</v>
      </c>
      <c r="D131" t="s">
        <v>31</v>
      </c>
      <c r="E131" t="s">
        <v>378</v>
      </c>
      <c r="F131" t="s">
        <v>378</v>
      </c>
      <c r="G131" t="s">
        <v>379</v>
      </c>
      <c r="H131" t="s">
        <v>380</v>
      </c>
      <c r="I131" t="s">
        <v>379</v>
      </c>
    </row>
    <row r="132" spans="1:9" x14ac:dyDescent="0.2">
      <c r="A132" t="str">
        <f>"Z902E62201"</f>
        <v>Z902E62201</v>
      </c>
      <c r="B132" t="s">
        <v>9</v>
      </c>
      <c r="C132" t="s">
        <v>381</v>
      </c>
      <c r="D132" t="s">
        <v>15</v>
      </c>
      <c r="E132" t="s">
        <v>382</v>
      </c>
      <c r="F132" t="s">
        <v>382</v>
      </c>
      <c r="G132" t="s">
        <v>383</v>
      </c>
      <c r="H132" t="s">
        <v>384</v>
      </c>
      <c r="I132" t="s">
        <v>289</v>
      </c>
    </row>
    <row r="133" spans="1:9" x14ac:dyDescent="0.2">
      <c r="A133" t="str">
        <f>"Z732D646E4"</f>
        <v>Z732D646E4</v>
      </c>
      <c r="B133" t="s">
        <v>9</v>
      </c>
      <c r="C133" t="s">
        <v>385</v>
      </c>
      <c r="D133" t="s">
        <v>15</v>
      </c>
      <c r="E133" t="s">
        <v>202</v>
      </c>
      <c r="F133" t="s">
        <v>202</v>
      </c>
      <c r="G133" t="s">
        <v>386</v>
      </c>
      <c r="H133" t="s">
        <v>387</v>
      </c>
      <c r="I133" t="s">
        <v>386</v>
      </c>
    </row>
    <row r="134" spans="1:9" x14ac:dyDescent="0.2">
      <c r="A134" t="str">
        <f>"Z3E2CC9AA6"</f>
        <v>Z3E2CC9AA6</v>
      </c>
      <c r="B134" t="s">
        <v>9</v>
      </c>
      <c r="C134" t="s">
        <v>388</v>
      </c>
      <c r="D134" t="s">
        <v>15</v>
      </c>
      <c r="E134" t="s">
        <v>248</v>
      </c>
      <c r="F134" t="s">
        <v>248</v>
      </c>
      <c r="G134" t="s">
        <v>63</v>
      </c>
      <c r="H134" t="s">
        <v>389</v>
      </c>
      <c r="I134" t="s">
        <v>63</v>
      </c>
    </row>
    <row r="135" spans="1:9" x14ac:dyDescent="0.2">
      <c r="A135" t="str">
        <f>"ZC72E3FC14"</f>
        <v>ZC72E3FC14</v>
      </c>
      <c r="B135" t="s">
        <v>9</v>
      </c>
      <c r="C135" t="s">
        <v>390</v>
      </c>
      <c r="D135" t="s">
        <v>15</v>
      </c>
      <c r="E135" t="s">
        <v>391</v>
      </c>
      <c r="F135" t="s">
        <v>391</v>
      </c>
      <c r="G135" t="s">
        <v>392</v>
      </c>
      <c r="H135" t="s">
        <v>393</v>
      </c>
      <c r="I135" t="s">
        <v>392</v>
      </c>
    </row>
    <row r="136" spans="1:9" x14ac:dyDescent="0.2">
      <c r="A136" t="str">
        <f>"ZBF2E45616"</f>
        <v>ZBF2E45616</v>
      </c>
      <c r="B136" t="s">
        <v>9</v>
      </c>
      <c r="C136" t="s">
        <v>394</v>
      </c>
      <c r="D136" t="s">
        <v>31</v>
      </c>
      <c r="E136" t="s">
        <v>395</v>
      </c>
      <c r="F136" t="s">
        <v>395</v>
      </c>
      <c r="G136" t="s">
        <v>396</v>
      </c>
      <c r="H136" t="s">
        <v>397</v>
      </c>
      <c r="I136" t="s">
        <v>396</v>
      </c>
    </row>
    <row r="137" spans="1:9" x14ac:dyDescent="0.2">
      <c r="A137" t="str">
        <f>"Z6D2E3F673"</f>
        <v>Z6D2E3F673</v>
      </c>
      <c r="B137" t="s">
        <v>9</v>
      </c>
      <c r="C137" t="s">
        <v>398</v>
      </c>
      <c r="D137" t="s">
        <v>15</v>
      </c>
      <c r="E137" t="s">
        <v>399</v>
      </c>
      <c r="F137" t="s">
        <v>399</v>
      </c>
      <c r="G137" t="s">
        <v>400</v>
      </c>
      <c r="H137" t="s">
        <v>401</v>
      </c>
      <c r="I137" t="s">
        <v>400</v>
      </c>
    </row>
    <row r="138" spans="1:9" x14ac:dyDescent="0.2">
      <c r="A138" t="str">
        <f>"ZE82E40ADB"</f>
        <v>ZE82E40ADB</v>
      </c>
      <c r="B138" t="s">
        <v>9</v>
      </c>
      <c r="C138" t="s">
        <v>402</v>
      </c>
      <c r="D138" t="s">
        <v>15</v>
      </c>
      <c r="E138" t="s">
        <v>403</v>
      </c>
      <c r="F138" t="s">
        <v>403</v>
      </c>
      <c r="G138" t="s">
        <v>404</v>
      </c>
      <c r="H138" t="s">
        <v>405</v>
      </c>
      <c r="I138" t="s">
        <v>404</v>
      </c>
    </row>
    <row r="139" spans="1:9" x14ac:dyDescent="0.2">
      <c r="A139" t="str">
        <f>"8441768F51"</f>
        <v>8441768F51</v>
      </c>
      <c r="B139" t="s">
        <v>9</v>
      </c>
      <c r="C139" t="s">
        <v>406</v>
      </c>
      <c r="D139" t="s">
        <v>15</v>
      </c>
      <c r="E139" t="s">
        <v>407</v>
      </c>
      <c r="F139" t="s">
        <v>407</v>
      </c>
      <c r="G139" t="s">
        <v>408</v>
      </c>
      <c r="H139" t="s">
        <v>409</v>
      </c>
      <c r="I139" t="s">
        <v>410</v>
      </c>
    </row>
    <row r="140" spans="1:9" x14ac:dyDescent="0.2">
      <c r="A140" t="str">
        <f>"Z2E2E3F71E"</f>
        <v>Z2E2E3F71E</v>
      </c>
      <c r="B140" t="s">
        <v>9</v>
      </c>
      <c r="C140" t="s">
        <v>411</v>
      </c>
      <c r="D140" t="s">
        <v>15</v>
      </c>
      <c r="E140" t="s">
        <v>412</v>
      </c>
      <c r="F140" t="s">
        <v>412</v>
      </c>
      <c r="G140" t="s">
        <v>413</v>
      </c>
      <c r="H140" t="s">
        <v>414</v>
      </c>
      <c r="I140" t="s">
        <v>413</v>
      </c>
    </row>
    <row r="141" spans="1:9" x14ac:dyDescent="0.2">
      <c r="A141" t="str">
        <f>"Z102E200E0"</f>
        <v>Z102E200E0</v>
      </c>
      <c r="B141" t="s">
        <v>9</v>
      </c>
      <c r="C141" t="s">
        <v>415</v>
      </c>
      <c r="D141" t="s">
        <v>15</v>
      </c>
      <c r="E141" t="s">
        <v>416</v>
      </c>
      <c r="F141" t="s">
        <v>416</v>
      </c>
      <c r="G141" t="s">
        <v>417</v>
      </c>
      <c r="H141" t="s">
        <v>418</v>
      </c>
      <c r="I141" t="s">
        <v>417</v>
      </c>
    </row>
    <row r="142" spans="1:9" x14ac:dyDescent="0.2">
      <c r="A142" t="str">
        <f>"ZDD2E36813"</f>
        <v>ZDD2E36813</v>
      </c>
      <c r="B142" t="s">
        <v>9</v>
      </c>
      <c r="C142" t="s">
        <v>419</v>
      </c>
      <c r="D142" t="s">
        <v>15</v>
      </c>
      <c r="E142" t="s">
        <v>99</v>
      </c>
      <c r="F142" t="s">
        <v>99</v>
      </c>
      <c r="G142" t="s">
        <v>420</v>
      </c>
      <c r="H142" t="s">
        <v>421</v>
      </c>
      <c r="I142" t="s">
        <v>420</v>
      </c>
    </row>
    <row r="143" spans="1:9" x14ac:dyDescent="0.2">
      <c r="A143" t="str">
        <f>"Z6C2E2C832"</f>
        <v>Z6C2E2C832</v>
      </c>
      <c r="B143" t="s">
        <v>9</v>
      </c>
      <c r="C143" t="s">
        <v>122</v>
      </c>
      <c r="D143" t="s">
        <v>15</v>
      </c>
      <c r="E143" t="s">
        <v>422</v>
      </c>
      <c r="F143" t="s">
        <v>422</v>
      </c>
      <c r="G143" t="s">
        <v>20</v>
      </c>
      <c r="H143" t="s">
        <v>423</v>
      </c>
      <c r="I143" t="s">
        <v>20</v>
      </c>
    </row>
    <row r="144" spans="1:9" x14ac:dyDescent="0.2">
      <c r="A144" t="str">
        <f>"Z222E2C2F5"</f>
        <v>Z222E2C2F5</v>
      </c>
      <c r="B144" t="s">
        <v>9</v>
      </c>
      <c r="C144" t="s">
        <v>424</v>
      </c>
      <c r="D144" t="s">
        <v>11</v>
      </c>
      <c r="E144" t="s">
        <v>425</v>
      </c>
      <c r="F144" t="s">
        <v>425</v>
      </c>
      <c r="G144" t="s">
        <v>426</v>
      </c>
      <c r="H144" t="s">
        <v>427</v>
      </c>
    </row>
    <row r="145" spans="1:9" x14ac:dyDescent="0.2">
      <c r="A145" t="str">
        <f>"Z192E23C2B"</f>
        <v>Z192E23C2B</v>
      </c>
      <c r="B145" t="s">
        <v>9</v>
      </c>
      <c r="C145" t="s">
        <v>428</v>
      </c>
      <c r="D145" t="s">
        <v>15</v>
      </c>
      <c r="E145" t="s">
        <v>251</v>
      </c>
      <c r="F145" t="s">
        <v>251</v>
      </c>
      <c r="G145" t="s">
        <v>429</v>
      </c>
      <c r="H145" t="s">
        <v>430</v>
      </c>
      <c r="I145" t="s">
        <v>429</v>
      </c>
    </row>
    <row r="146" spans="1:9" x14ac:dyDescent="0.2">
      <c r="A146" t="str">
        <f>"Z9C2E2589D"</f>
        <v>Z9C2E2589D</v>
      </c>
      <c r="B146" t="s">
        <v>9</v>
      </c>
      <c r="C146" t="s">
        <v>431</v>
      </c>
      <c r="D146" t="s">
        <v>15</v>
      </c>
      <c r="E146" t="s">
        <v>432</v>
      </c>
      <c r="F146" t="s">
        <v>432</v>
      </c>
      <c r="G146" t="s">
        <v>433</v>
      </c>
      <c r="H146" t="s">
        <v>434</v>
      </c>
      <c r="I146" t="s">
        <v>433</v>
      </c>
    </row>
    <row r="147" spans="1:9" x14ac:dyDescent="0.2">
      <c r="A147" t="str">
        <f>"ZA72E3A9EB"</f>
        <v>ZA72E3A9EB</v>
      </c>
      <c r="B147" t="s">
        <v>9</v>
      </c>
      <c r="C147" t="s">
        <v>435</v>
      </c>
      <c r="D147" t="s">
        <v>15</v>
      </c>
      <c r="E147" t="s">
        <v>436</v>
      </c>
      <c r="F147" t="s">
        <v>436</v>
      </c>
      <c r="G147" t="s">
        <v>32</v>
      </c>
      <c r="H147" t="s">
        <v>437</v>
      </c>
      <c r="I147" t="s">
        <v>438</v>
      </c>
    </row>
    <row r="148" spans="1:9" x14ac:dyDescent="0.2">
      <c r="A148" t="str">
        <f>"Z6C2E1CC37"</f>
        <v>Z6C2E1CC37</v>
      </c>
      <c r="B148" t="s">
        <v>9</v>
      </c>
      <c r="C148" t="s">
        <v>439</v>
      </c>
      <c r="D148" t="s">
        <v>15</v>
      </c>
      <c r="E148" t="s">
        <v>440</v>
      </c>
      <c r="F148" t="s">
        <v>440</v>
      </c>
      <c r="G148" t="s">
        <v>289</v>
      </c>
      <c r="H148" t="s">
        <v>441</v>
      </c>
    </row>
    <row r="149" spans="1:9" x14ac:dyDescent="0.2">
      <c r="A149" t="str">
        <f>"Z552E170B7"</f>
        <v>Z552E170B7</v>
      </c>
      <c r="B149" t="s">
        <v>9</v>
      </c>
      <c r="C149" t="s">
        <v>442</v>
      </c>
      <c r="D149" t="s">
        <v>31</v>
      </c>
      <c r="E149" t="s">
        <v>443</v>
      </c>
      <c r="F149" t="s">
        <v>443</v>
      </c>
      <c r="G149" t="s">
        <v>444</v>
      </c>
      <c r="H149" t="s">
        <v>445</v>
      </c>
    </row>
    <row r="150" spans="1:9" x14ac:dyDescent="0.2">
      <c r="A150" t="str">
        <f>"Z782DC2E29"</f>
        <v>Z782DC2E29</v>
      </c>
      <c r="B150" t="s">
        <v>9</v>
      </c>
      <c r="C150" t="s">
        <v>446</v>
      </c>
      <c r="D150" t="s">
        <v>15</v>
      </c>
      <c r="E150" t="s">
        <v>447</v>
      </c>
      <c r="F150" t="s">
        <v>447</v>
      </c>
      <c r="G150" t="s">
        <v>35</v>
      </c>
      <c r="H150" t="s">
        <v>448</v>
      </c>
      <c r="I150" t="s">
        <v>35</v>
      </c>
    </row>
    <row r="151" spans="1:9" x14ac:dyDescent="0.2">
      <c r="A151" t="str">
        <f>"Z452DD73A8"</f>
        <v>Z452DD73A8</v>
      </c>
      <c r="B151" t="s">
        <v>9</v>
      </c>
      <c r="C151" t="s">
        <v>449</v>
      </c>
      <c r="D151" t="s">
        <v>15</v>
      </c>
      <c r="E151" t="s">
        <v>450</v>
      </c>
      <c r="F151" t="s">
        <v>450</v>
      </c>
      <c r="G151" t="s">
        <v>451</v>
      </c>
      <c r="H151" t="s">
        <v>452</v>
      </c>
      <c r="I151" t="s">
        <v>451</v>
      </c>
    </row>
    <row r="152" spans="1:9" x14ac:dyDescent="0.2">
      <c r="A152" t="str">
        <f>"ZCD2C0F84A"</f>
        <v>ZCD2C0F84A</v>
      </c>
      <c r="B152" t="s">
        <v>9</v>
      </c>
      <c r="C152" t="s">
        <v>453</v>
      </c>
      <c r="D152" t="s">
        <v>15</v>
      </c>
      <c r="E152" t="s">
        <v>454</v>
      </c>
      <c r="F152" t="s">
        <v>454</v>
      </c>
      <c r="G152" t="s">
        <v>455</v>
      </c>
      <c r="H152" t="s">
        <v>456</v>
      </c>
      <c r="I152" t="s">
        <v>457</v>
      </c>
    </row>
    <row r="153" spans="1:9" x14ac:dyDescent="0.2">
      <c r="A153" t="str">
        <f>"Z942DEF99B"</f>
        <v>Z942DEF99B</v>
      </c>
      <c r="B153" t="s">
        <v>9</v>
      </c>
      <c r="C153" t="s">
        <v>458</v>
      </c>
      <c r="D153" t="s">
        <v>15</v>
      </c>
      <c r="E153" t="s">
        <v>191</v>
      </c>
      <c r="F153" t="s">
        <v>191</v>
      </c>
      <c r="G153" t="s">
        <v>459</v>
      </c>
      <c r="H153" t="s">
        <v>460</v>
      </c>
      <c r="I153" t="s">
        <v>459</v>
      </c>
    </row>
    <row r="154" spans="1:9" x14ac:dyDescent="0.2">
      <c r="A154" t="str">
        <f>"ZBE2DE1F7F"</f>
        <v>ZBE2DE1F7F</v>
      </c>
      <c r="B154" t="s">
        <v>9</v>
      </c>
      <c r="C154" t="s">
        <v>461</v>
      </c>
      <c r="D154" t="s">
        <v>15</v>
      </c>
      <c r="E154" t="s">
        <v>462</v>
      </c>
      <c r="F154" t="s">
        <v>462</v>
      </c>
      <c r="G154" t="s">
        <v>463</v>
      </c>
      <c r="H154" t="s">
        <v>464</v>
      </c>
      <c r="I154" t="s">
        <v>463</v>
      </c>
    </row>
    <row r="155" spans="1:9" x14ac:dyDescent="0.2">
      <c r="A155" t="str">
        <f>"Z9F2DC2FD9"</f>
        <v>Z9F2DC2FD9</v>
      </c>
      <c r="B155" t="s">
        <v>9</v>
      </c>
      <c r="C155" t="s">
        <v>465</v>
      </c>
      <c r="D155" t="s">
        <v>15</v>
      </c>
      <c r="E155" t="s">
        <v>466</v>
      </c>
      <c r="F155" t="s">
        <v>466</v>
      </c>
      <c r="G155" t="s">
        <v>467</v>
      </c>
      <c r="H155" t="s">
        <v>468</v>
      </c>
      <c r="I155" t="s">
        <v>467</v>
      </c>
    </row>
    <row r="156" spans="1:9" x14ac:dyDescent="0.2">
      <c r="A156" t="str">
        <f>"ZF22DC8BD5"</f>
        <v>ZF22DC8BD5</v>
      </c>
      <c r="B156" t="s">
        <v>9</v>
      </c>
      <c r="C156" t="s">
        <v>469</v>
      </c>
      <c r="D156" t="s">
        <v>15</v>
      </c>
      <c r="E156" t="s">
        <v>77</v>
      </c>
      <c r="F156" t="s">
        <v>77</v>
      </c>
      <c r="G156" t="s">
        <v>470</v>
      </c>
      <c r="H156" t="s">
        <v>471</v>
      </c>
      <c r="I156" t="s">
        <v>470</v>
      </c>
    </row>
    <row r="157" spans="1:9" x14ac:dyDescent="0.2">
      <c r="A157" t="str">
        <f>"Z042DC3136"</f>
        <v>Z042DC3136</v>
      </c>
      <c r="B157" t="s">
        <v>9</v>
      </c>
      <c r="C157" t="s">
        <v>472</v>
      </c>
      <c r="D157" t="s">
        <v>15</v>
      </c>
      <c r="E157" t="s">
        <v>473</v>
      </c>
      <c r="F157" t="s">
        <v>473</v>
      </c>
      <c r="G157" t="s">
        <v>474</v>
      </c>
      <c r="H157" t="s">
        <v>475</v>
      </c>
      <c r="I157" t="s">
        <v>474</v>
      </c>
    </row>
    <row r="158" spans="1:9" x14ac:dyDescent="0.2">
      <c r="A158" t="str">
        <f>"Z902DD91AD"</f>
        <v>Z902DD91AD</v>
      </c>
      <c r="B158" t="s">
        <v>9</v>
      </c>
      <c r="C158" t="s">
        <v>476</v>
      </c>
      <c r="D158" t="s">
        <v>15</v>
      </c>
      <c r="E158" t="s">
        <v>312</v>
      </c>
      <c r="F158" t="s">
        <v>312</v>
      </c>
      <c r="G158" t="s">
        <v>306</v>
      </c>
      <c r="H158" t="s">
        <v>477</v>
      </c>
      <c r="I158" t="s">
        <v>306</v>
      </c>
    </row>
    <row r="159" spans="1:9" x14ac:dyDescent="0.2">
      <c r="A159" t="str">
        <f>"ZF12DC2F66"</f>
        <v>ZF12DC2F66</v>
      </c>
      <c r="B159" t="s">
        <v>9</v>
      </c>
      <c r="C159" t="s">
        <v>478</v>
      </c>
      <c r="D159" t="s">
        <v>15</v>
      </c>
      <c r="E159" t="s">
        <v>479</v>
      </c>
      <c r="F159" t="s">
        <v>479</v>
      </c>
      <c r="G159" t="s">
        <v>480</v>
      </c>
      <c r="H159" t="s">
        <v>481</v>
      </c>
      <c r="I159" t="s">
        <v>480</v>
      </c>
    </row>
    <row r="160" spans="1:9" x14ac:dyDescent="0.2">
      <c r="A160" t="str">
        <f>"ZA62DC2DD0"</f>
        <v>ZA62DC2DD0</v>
      </c>
      <c r="B160" t="s">
        <v>9</v>
      </c>
      <c r="C160" t="s">
        <v>482</v>
      </c>
      <c r="D160" t="s">
        <v>15</v>
      </c>
      <c r="E160" t="s">
        <v>483</v>
      </c>
      <c r="F160" t="s">
        <v>483</v>
      </c>
      <c r="G160" t="s">
        <v>35</v>
      </c>
      <c r="H160" t="s">
        <v>481</v>
      </c>
      <c r="I160" t="s">
        <v>35</v>
      </c>
    </row>
    <row r="161" spans="1:9" x14ac:dyDescent="0.2">
      <c r="A161" t="str">
        <f>"ZE12DC2D0C"</f>
        <v>ZE12DC2D0C</v>
      </c>
      <c r="B161" t="s">
        <v>9</v>
      </c>
      <c r="C161" t="s">
        <v>484</v>
      </c>
      <c r="D161" t="s">
        <v>15</v>
      </c>
      <c r="E161" t="s">
        <v>485</v>
      </c>
      <c r="F161" t="s">
        <v>485</v>
      </c>
      <c r="G161" t="s">
        <v>35</v>
      </c>
      <c r="H161" t="s">
        <v>475</v>
      </c>
      <c r="I161" t="s">
        <v>35</v>
      </c>
    </row>
    <row r="162" spans="1:9" x14ac:dyDescent="0.2">
      <c r="A162" t="str">
        <f>"Z952DBD4E9"</f>
        <v>Z952DBD4E9</v>
      </c>
      <c r="B162" t="s">
        <v>9</v>
      </c>
      <c r="C162" t="s">
        <v>486</v>
      </c>
      <c r="D162" t="s">
        <v>15</v>
      </c>
      <c r="E162" t="s">
        <v>487</v>
      </c>
      <c r="F162" t="s">
        <v>487</v>
      </c>
      <c r="G162" t="s">
        <v>20</v>
      </c>
      <c r="H162" t="s">
        <v>488</v>
      </c>
      <c r="I162" t="s">
        <v>20</v>
      </c>
    </row>
    <row r="163" spans="1:9" x14ac:dyDescent="0.2">
      <c r="A163" t="str">
        <f>"Z0F2DC2287"</f>
        <v>Z0F2DC2287</v>
      </c>
      <c r="B163" t="s">
        <v>9</v>
      </c>
      <c r="C163" t="s">
        <v>36</v>
      </c>
      <c r="D163" t="s">
        <v>15</v>
      </c>
      <c r="E163" t="s">
        <v>261</v>
      </c>
      <c r="F163" t="s">
        <v>261</v>
      </c>
      <c r="G163" t="s">
        <v>489</v>
      </c>
      <c r="H163" t="s">
        <v>490</v>
      </c>
      <c r="I163" t="s">
        <v>489</v>
      </c>
    </row>
    <row r="164" spans="1:9" x14ac:dyDescent="0.2">
      <c r="A164" t="str">
        <f>"ZCA2DCD55F"</f>
        <v>ZCA2DCD55F</v>
      </c>
      <c r="B164" t="s">
        <v>9</v>
      </c>
      <c r="C164" t="s">
        <v>491</v>
      </c>
      <c r="D164" t="s">
        <v>15</v>
      </c>
      <c r="E164" t="s">
        <v>492</v>
      </c>
      <c r="F164" t="s">
        <v>492</v>
      </c>
      <c r="G164" t="s">
        <v>493</v>
      </c>
      <c r="H164" t="s">
        <v>494</v>
      </c>
      <c r="I164" t="s">
        <v>493</v>
      </c>
    </row>
    <row r="165" spans="1:9" x14ac:dyDescent="0.2">
      <c r="A165" t="str">
        <f>"Z642DBFCA6"</f>
        <v>Z642DBFCA6</v>
      </c>
      <c r="B165" t="s">
        <v>9</v>
      </c>
      <c r="C165" t="s">
        <v>495</v>
      </c>
      <c r="D165" t="s">
        <v>15</v>
      </c>
      <c r="E165" t="s">
        <v>496</v>
      </c>
      <c r="F165" t="s">
        <v>496</v>
      </c>
      <c r="G165" t="s">
        <v>35</v>
      </c>
      <c r="H165" t="s">
        <v>497</v>
      </c>
      <c r="I165" t="s">
        <v>45</v>
      </c>
    </row>
    <row r="166" spans="1:9" x14ac:dyDescent="0.2">
      <c r="A166" t="str">
        <f>"Z892DBC2F8"</f>
        <v>Z892DBC2F8</v>
      </c>
      <c r="B166" t="s">
        <v>9</v>
      </c>
      <c r="C166" t="s">
        <v>498</v>
      </c>
      <c r="D166" t="s">
        <v>15</v>
      </c>
      <c r="E166" t="s">
        <v>499</v>
      </c>
      <c r="F166" t="s">
        <v>499</v>
      </c>
      <c r="G166" t="s">
        <v>500</v>
      </c>
      <c r="H166" t="s">
        <v>501</v>
      </c>
      <c r="I166" t="s">
        <v>502</v>
      </c>
    </row>
    <row r="167" spans="1:9" x14ac:dyDescent="0.2">
      <c r="A167" t="str">
        <f>"ZA42DA6B3D"</f>
        <v>ZA42DA6B3D</v>
      </c>
      <c r="B167" t="s">
        <v>9</v>
      </c>
      <c r="C167" t="s">
        <v>503</v>
      </c>
      <c r="D167" t="s">
        <v>15</v>
      </c>
      <c r="E167" t="s">
        <v>499</v>
      </c>
      <c r="F167" t="s">
        <v>499</v>
      </c>
      <c r="G167" t="s">
        <v>504</v>
      </c>
      <c r="H167" t="s">
        <v>505</v>
      </c>
      <c r="I167" t="s">
        <v>504</v>
      </c>
    </row>
    <row r="168" spans="1:9" x14ac:dyDescent="0.2">
      <c r="A168" t="str">
        <f>"ZC42DB7E8D"</f>
        <v>ZC42DB7E8D</v>
      </c>
      <c r="B168" t="s">
        <v>9</v>
      </c>
      <c r="C168" t="s">
        <v>506</v>
      </c>
      <c r="D168" t="s">
        <v>15</v>
      </c>
      <c r="E168" t="s">
        <v>135</v>
      </c>
      <c r="F168" t="s">
        <v>135</v>
      </c>
      <c r="G168" t="s">
        <v>507</v>
      </c>
      <c r="H168" t="s">
        <v>508</v>
      </c>
      <c r="I168" t="s">
        <v>507</v>
      </c>
    </row>
    <row r="169" spans="1:9" x14ac:dyDescent="0.2">
      <c r="A169" t="str">
        <f>"Z6C2DB8D12"</f>
        <v>Z6C2DB8D12</v>
      </c>
      <c r="B169" t="s">
        <v>9</v>
      </c>
      <c r="C169" t="s">
        <v>509</v>
      </c>
      <c r="D169" t="s">
        <v>15</v>
      </c>
      <c r="E169" t="s">
        <v>510</v>
      </c>
      <c r="F169" t="s">
        <v>510</v>
      </c>
      <c r="G169" t="s">
        <v>511</v>
      </c>
      <c r="H169" t="s">
        <v>512</v>
      </c>
      <c r="I169" t="s">
        <v>511</v>
      </c>
    </row>
    <row r="170" spans="1:9" x14ac:dyDescent="0.2">
      <c r="A170" t="str">
        <f>"ZB92DB6022"</f>
        <v>ZB92DB6022</v>
      </c>
      <c r="B170" t="s">
        <v>9</v>
      </c>
      <c r="C170" t="s">
        <v>513</v>
      </c>
      <c r="D170" t="s">
        <v>15</v>
      </c>
      <c r="E170" t="s">
        <v>514</v>
      </c>
      <c r="F170" t="s">
        <v>514</v>
      </c>
      <c r="G170" t="s">
        <v>515</v>
      </c>
      <c r="H170" t="s">
        <v>516</v>
      </c>
      <c r="I170" t="s">
        <v>515</v>
      </c>
    </row>
    <row r="171" spans="1:9" x14ac:dyDescent="0.2">
      <c r="A171" t="str">
        <f>"ZCE2DB2CED"</f>
        <v>ZCE2DB2CED</v>
      </c>
      <c r="B171" t="s">
        <v>9</v>
      </c>
      <c r="C171" t="s">
        <v>517</v>
      </c>
      <c r="D171" t="s">
        <v>15</v>
      </c>
      <c r="E171" t="s">
        <v>518</v>
      </c>
      <c r="F171" t="s">
        <v>518</v>
      </c>
      <c r="G171" t="s">
        <v>519</v>
      </c>
      <c r="H171" t="s">
        <v>516</v>
      </c>
      <c r="I171" t="s">
        <v>519</v>
      </c>
    </row>
    <row r="172" spans="1:9" x14ac:dyDescent="0.2">
      <c r="A172" t="str">
        <f>"ZC32DBBFF9"</f>
        <v>ZC32DBBFF9</v>
      </c>
      <c r="B172" t="s">
        <v>9</v>
      </c>
      <c r="C172" t="s">
        <v>520</v>
      </c>
      <c r="D172" t="s">
        <v>11</v>
      </c>
      <c r="E172" t="s">
        <v>521</v>
      </c>
      <c r="F172" t="s">
        <v>521</v>
      </c>
      <c r="G172" t="s">
        <v>522</v>
      </c>
      <c r="H172" t="s">
        <v>523</v>
      </c>
      <c r="I172" t="s">
        <v>522</v>
      </c>
    </row>
    <row r="173" spans="1:9" x14ac:dyDescent="0.2">
      <c r="A173" t="str">
        <f>"ZB72DAF4B9"</f>
        <v>ZB72DAF4B9</v>
      </c>
      <c r="B173" t="s">
        <v>9</v>
      </c>
      <c r="C173" t="s">
        <v>524</v>
      </c>
      <c r="D173" t="s">
        <v>15</v>
      </c>
      <c r="E173" t="s">
        <v>525</v>
      </c>
      <c r="F173" t="s">
        <v>525</v>
      </c>
      <c r="G173" t="s">
        <v>526</v>
      </c>
      <c r="H173" t="s">
        <v>527</v>
      </c>
      <c r="I173" t="s">
        <v>526</v>
      </c>
    </row>
    <row r="174" spans="1:9" x14ac:dyDescent="0.2">
      <c r="A174" t="str">
        <f>"ZD12DB3885"</f>
        <v>ZD12DB3885</v>
      </c>
      <c r="B174" t="s">
        <v>9</v>
      </c>
      <c r="C174" t="s">
        <v>528</v>
      </c>
      <c r="D174" t="s">
        <v>15</v>
      </c>
      <c r="E174" t="s">
        <v>529</v>
      </c>
      <c r="F174" t="s">
        <v>529</v>
      </c>
      <c r="G174" t="s">
        <v>530</v>
      </c>
      <c r="H174" t="s">
        <v>531</v>
      </c>
      <c r="I174" t="s">
        <v>530</v>
      </c>
    </row>
    <row r="175" spans="1:9" x14ac:dyDescent="0.2">
      <c r="A175" t="str">
        <f>"ZC32DAE554"</f>
        <v>ZC32DAE554</v>
      </c>
      <c r="B175" t="s">
        <v>9</v>
      </c>
      <c r="C175" t="s">
        <v>532</v>
      </c>
      <c r="D175" t="s">
        <v>15</v>
      </c>
      <c r="E175" t="s">
        <v>12</v>
      </c>
      <c r="F175" t="s">
        <v>12</v>
      </c>
      <c r="G175" t="s">
        <v>533</v>
      </c>
      <c r="H175" t="s">
        <v>534</v>
      </c>
      <c r="I175" t="s">
        <v>533</v>
      </c>
    </row>
    <row r="176" spans="1:9" x14ac:dyDescent="0.2">
      <c r="A176" t="str">
        <f>"Z9E2DB2FAD"</f>
        <v>Z9E2DB2FAD</v>
      </c>
      <c r="B176" t="s">
        <v>9</v>
      </c>
      <c r="C176" t="s">
        <v>535</v>
      </c>
      <c r="D176" t="s">
        <v>31</v>
      </c>
      <c r="H176" t="s">
        <v>536</v>
      </c>
      <c r="I176" t="s">
        <v>537</v>
      </c>
    </row>
    <row r="177" spans="1:9" x14ac:dyDescent="0.2">
      <c r="A177" t="str">
        <f>"Z752D54787"</f>
        <v>Z752D54787</v>
      </c>
      <c r="B177" t="s">
        <v>9</v>
      </c>
      <c r="C177" t="s">
        <v>538</v>
      </c>
      <c r="D177" t="s">
        <v>15</v>
      </c>
      <c r="E177" t="s">
        <v>539</v>
      </c>
      <c r="F177" t="s">
        <v>539</v>
      </c>
      <c r="G177" t="s">
        <v>540</v>
      </c>
      <c r="H177" t="s">
        <v>541</v>
      </c>
      <c r="I177" t="s">
        <v>540</v>
      </c>
    </row>
    <row r="178" spans="1:9" x14ac:dyDescent="0.2">
      <c r="A178" t="str">
        <f>"Z702D25D06"</f>
        <v>Z702D25D06</v>
      </c>
      <c r="B178" t="s">
        <v>9</v>
      </c>
      <c r="C178" t="s">
        <v>542</v>
      </c>
      <c r="D178" t="s">
        <v>15</v>
      </c>
      <c r="E178" t="s">
        <v>108</v>
      </c>
      <c r="F178" t="s">
        <v>108</v>
      </c>
      <c r="G178" t="s">
        <v>543</v>
      </c>
      <c r="H178" t="s">
        <v>541</v>
      </c>
      <c r="I178" t="s">
        <v>543</v>
      </c>
    </row>
    <row r="179" spans="1:9" x14ac:dyDescent="0.2">
      <c r="A179" t="str">
        <f>"ZD52D75862"</f>
        <v>ZD52D75862</v>
      </c>
      <c r="B179" t="s">
        <v>9</v>
      </c>
      <c r="C179" t="s">
        <v>544</v>
      </c>
      <c r="D179" t="s">
        <v>15</v>
      </c>
      <c r="E179" t="s">
        <v>545</v>
      </c>
      <c r="F179" t="s">
        <v>545</v>
      </c>
      <c r="G179" t="s">
        <v>546</v>
      </c>
      <c r="H179" t="s">
        <v>547</v>
      </c>
      <c r="I179" t="s">
        <v>546</v>
      </c>
    </row>
    <row r="180" spans="1:9" x14ac:dyDescent="0.2">
      <c r="A180" t="str">
        <f>"Z922DA21C1"</f>
        <v>Z922DA21C1</v>
      </c>
      <c r="B180" t="s">
        <v>9</v>
      </c>
      <c r="C180" t="s">
        <v>548</v>
      </c>
      <c r="D180" t="s">
        <v>15</v>
      </c>
      <c r="E180" t="s">
        <v>245</v>
      </c>
      <c r="F180" t="s">
        <v>245</v>
      </c>
      <c r="G180" t="s">
        <v>549</v>
      </c>
      <c r="H180" t="s">
        <v>550</v>
      </c>
      <c r="I180" t="s">
        <v>549</v>
      </c>
    </row>
    <row r="181" spans="1:9" x14ac:dyDescent="0.2">
      <c r="A181" t="str">
        <f>"ZD82DA24EF"</f>
        <v>ZD82DA24EF</v>
      </c>
      <c r="B181" t="s">
        <v>9</v>
      </c>
      <c r="C181" t="s">
        <v>551</v>
      </c>
      <c r="D181" t="s">
        <v>15</v>
      </c>
      <c r="E181" t="s">
        <v>552</v>
      </c>
      <c r="F181" t="s">
        <v>552</v>
      </c>
      <c r="G181" t="s">
        <v>553</v>
      </c>
      <c r="H181" t="s">
        <v>554</v>
      </c>
      <c r="I181" t="s">
        <v>553</v>
      </c>
    </row>
    <row r="182" spans="1:9" x14ac:dyDescent="0.2">
      <c r="A182" t="str">
        <f>"Z5E2D9C25C"</f>
        <v>Z5E2D9C25C</v>
      </c>
      <c r="B182" t="s">
        <v>9</v>
      </c>
      <c r="C182" t="s">
        <v>555</v>
      </c>
      <c r="D182" t="s">
        <v>15</v>
      </c>
      <c r="E182" t="s">
        <v>391</v>
      </c>
      <c r="F182" t="s">
        <v>391</v>
      </c>
      <c r="G182" t="s">
        <v>556</v>
      </c>
      <c r="H182" t="s">
        <v>557</v>
      </c>
      <c r="I182" t="s">
        <v>556</v>
      </c>
    </row>
    <row r="183" spans="1:9" x14ac:dyDescent="0.2">
      <c r="A183" t="str">
        <f>"Z202D93B03"</f>
        <v>Z202D93B03</v>
      </c>
      <c r="B183" t="s">
        <v>9</v>
      </c>
      <c r="C183" t="s">
        <v>558</v>
      </c>
      <c r="D183" t="s">
        <v>15</v>
      </c>
      <c r="E183" t="s">
        <v>559</v>
      </c>
      <c r="F183" t="s">
        <v>559</v>
      </c>
      <c r="G183" t="s">
        <v>560</v>
      </c>
      <c r="H183" t="s">
        <v>561</v>
      </c>
      <c r="I183" t="s">
        <v>45</v>
      </c>
    </row>
    <row r="184" spans="1:9" x14ac:dyDescent="0.2">
      <c r="A184" t="str">
        <f>"Z332D9316D"</f>
        <v>Z332D9316D</v>
      </c>
      <c r="B184" t="s">
        <v>9</v>
      </c>
      <c r="C184" t="s">
        <v>562</v>
      </c>
      <c r="D184" t="s">
        <v>15</v>
      </c>
      <c r="E184" t="s">
        <v>563</v>
      </c>
      <c r="F184" t="s">
        <v>563</v>
      </c>
      <c r="G184" t="s">
        <v>208</v>
      </c>
      <c r="H184" t="s">
        <v>564</v>
      </c>
      <c r="I184" t="s">
        <v>208</v>
      </c>
    </row>
    <row r="185" spans="1:9" x14ac:dyDescent="0.2">
      <c r="A185" t="str">
        <f>"ZA12D932A4"</f>
        <v>ZA12D932A4</v>
      </c>
      <c r="B185" t="s">
        <v>9</v>
      </c>
      <c r="C185" t="s">
        <v>565</v>
      </c>
      <c r="D185" t="s">
        <v>15</v>
      </c>
      <c r="E185" t="s">
        <v>566</v>
      </c>
      <c r="F185" t="s">
        <v>566</v>
      </c>
      <c r="G185" t="s">
        <v>567</v>
      </c>
      <c r="H185" t="s">
        <v>568</v>
      </c>
      <c r="I185" t="s">
        <v>567</v>
      </c>
    </row>
    <row r="186" spans="1:9" x14ac:dyDescent="0.2">
      <c r="A186" t="str">
        <f>"Z9A2D86DA4"</f>
        <v>Z9A2D86DA4</v>
      </c>
      <c r="B186" t="s">
        <v>9</v>
      </c>
      <c r="C186" t="s">
        <v>569</v>
      </c>
      <c r="D186" t="s">
        <v>15</v>
      </c>
      <c r="E186" t="s">
        <v>473</v>
      </c>
      <c r="F186" t="s">
        <v>473</v>
      </c>
      <c r="G186" t="s">
        <v>570</v>
      </c>
      <c r="H186" t="s">
        <v>571</v>
      </c>
      <c r="I186" t="s">
        <v>570</v>
      </c>
    </row>
    <row r="187" spans="1:9" x14ac:dyDescent="0.2">
      <c r="A187" t="str">
        <f>"Z602D8562A"</f>
        <v>Z602D8562A</v>
      </c>
      <c r="B187" t="s">
        <v>9</v>
      </c>
      <c r="C187" t="s">
        <v>572</v>
      </c>
      <c r="D187" t="s">
        <v>15</v>
      </c>
      <c r="E187" t="s">
        <v>135</v>
      </c>
      <c r="F187" t="s">
        <v>135</v>
      </c>
      <c r="G187" t="s">
        <v>573</v>
      </c>
      <c r="H187" t="s">
        <v>574</v>
      </c>
      <c r="I187" t="s">
        <v>573</v>
      </c>
    </row>
    <row r="188" spans="1:9" x14ac:dyDescent="0.2">
      <c r="A188" t="str">
        <f>"ZCC2D7483B"</f>
        <v>ZCC2D7483B</v>
      </c>
      <c r="B188" t="s">
        <v>9</v>
      </c>
      <c r="C188" t="s">
        <v>575</v>
      </c>
      <c r="D188" t="s">
        <v>15</v>
      </c>
      <c r="E188" t="s">
        <v>576</v>
      </c>
      <c r="F188" t="s">
        <v>576</v>
      </c>
      <c r="G188" t="s">
        <v>577</v>
      </c>
      <c r="H188" t="s">
        <v>578</v>
      </c>
      <c r="I188" t="s">
        <v>577</v>
      </c>
    </row>
    <row r="189" spans="1:9" x14ac:dyDescent="0.2">
      <c r="A189" t="str">
        <f>"ZCC2D6DE57"</f>
        <v>ZCC2D6DE57</v>
      </c>
      <c r="B189" t="s">
        <v>9</v>
      </c>
      <c r="C189" t="s">
        <v>579</v>
      </c>
      <c r="D189" t="s">
        <v>15</v>
      </c>
      <c r="E189" t="s">
        <v>334</v>
      </c>
      <c r="F189" t="s">
        <v>334</v>
      </c>
      <c r="G189" t="s">
        <v>480</v>
      </c>
      <c r="H189" t="s">
        <v>580</v>
      </c>
      <c r="I189" t="s">
        <v>480</v>
      </c>
    </row>
    <row r="190" spans="1:9" x14ac:dyDescent="0.2">
      <c r="A190" t="str">
        <f>"Z4F2D6D529"</f>
        <v>Z4F2D6D529</v>
      </c>
      <c r="B190" t="s">
        <v>9</v>
      </c>
      <c r="C190" t="s">
        <v>581</v>
      </c>
      <c r="D190" t="s">
        <v>15</v>
      </c>
      <c r="E190" t="s">
        <v>432</v>
      </c>
      <c r="F190" t="s">
        <v>432</v>
      </c>
      <c r="G190" t="s">
        <v>582</v>
      </c>
      <c r="H190" t="s">
        <v>583</v>
      </c>
      <c r="I190" t="s">
        <v>582</v>
      </c>
    </row>
    <row r="191" spans="1:9" x14ac:dyDescent="0.2">
      <c r="A191" t="str">
        <f>"Z582D6D1B4"</f>
        <v>Z582D6D1B4</v>
      </c>
      <c r="B191" t="s">
        <v>9</v>
      </c>
      <c r="C191" t="s">
        <v>584</v>
      </c>
      <c r="D191" t="s">
        <v>15</v>
      </c>
      <c r="E191" t="s">
        <v>585</v>
      </c>
      <c r="F191" t="s">
        <v>585</v>
      </c>
      <c r="G191" t="s">
        <v>104</v>
      </c>
      <c r="H191" t="s">
        <v>586</v>
      </c>
      <c r="I191" t="s">
        <v>104</v>
      </c>
    </row>
    <row r="192" spans="1:9" x14ac:dyDescent="0.2">
      <c r="A192" t="str">
        <f>"ZB22D6AE27"</f>
        <v>ZB22D6AE27</v>
      </c>
      <c r="B192" t="s">
        <v>9</v>
      </c>
      <c r="C192" t="s">
        <v>587</v>
      </c>
      <c r="D192" t="s">
        <v>15</v>
      </c>
      <c r="E192" t="s">
        <v>588</v>
      </c>
      <c r="F192" t="s">
        <v>588</v>
      </c>
      <c r="G192" t="s">
        <v>589</v>
      </c>
      <c r="H192" t="s">
        <v>590</v>
      </c>
      <c r="I192" t="s">
        <v>589</v>
      </c>
    </row>
    <row r="193" spans="1:9" x14ac:dyDescent="0.2">
      <c r="A193" t="str">
        <f>"ZF12D4A8C7"</f>
        <v>ZF12D4A8C7</v>
      </c>
      <c r="B193" t="s">
        <v>9</v>
      </c>
      <c r="C193" t="s">
        <v>591</v>
      </c>
      <c r="D193" t="s">
        <v>15</v>
      </c>
      <c r="E193" t="s">
        <v>592</v>
      </c>
      <c r="F193" t="s">
        <v>592</v>
      </c>
      <c r="G193" t="s">
        <v>593</v>
      </c>
      <c r="H193" t="s">
        <v>594</v>
      </c>
      <c r="I193" t="s">
        <v>595</v>
      </c>
    </row>
    <row r="194" spans="1:9" x14ac:dyDescent="0.2">
      <c r="A194" t="str">
        <f>"Z3F2D66113"</f>
        <v>Z3F2D66113</v>
      </c>
      <c r="B194" t="s">
        <v>9</v>
      </c>
      <c r="C194" t="s">
        <v>596</v>
      </c>
      <c r="D194" t="s">
        <v>15</v>
      </c>
      <c r="E194" t="s">
        <v>110</v>
      </c>
      <c r="F194" t="s">
        <v>110</v>
      </c>
      <c r="G194" t="s">
        <v>597</v>
      </c>
      <c r="H194" t="s">
        <v>598</v>
      </c>
      <c r="I194" t="s">
        <v>597</v>
      </c>
    </row>
    <row r="195" spans="1:9" x14ac:dyDescent="0.2">
      <c r="A195" t="str">
        <f>"Z232D63059"</f>
        <v>Z232D63059</v>
      </c>
      <c r="B195" t="s">
        <v>9</v>
      </c>
      <c r="C195" t="s">
        <v>599</v>
      </c>
      <c r="D195" t="s">
        <v>15</v>
      </c>
      <c r="E195" t="s">
        <v>600</v>
      </c>
      <c r="F195" t="s">
        <v>600</v>
      </c>
      <c r="G195" t="s">
        <v>63</v>
      </c>
      <c r="H195" t="s">
        <v>601</v>
      </c>
      <c r="I195" t="s">
        <v>63</v>
      </c>
    </row>
    <row r="196" spans="1:9" x14ac:dyDescent="0.2">
      <c r="A196" t="str">
        <f>"Z532D5CB8D"</f>
        <v>Z532D5CB8D</v>
      </c>
      <c r="B196" t="s">
        <v>9</v>
      </c>
      <c r="C196" t="s">
        <v>602</v>
      </c>
      <c r="D196" t="s">
        <v>15</v>
      </c>
      <c r="E196" t="s">
        <v>99</v>
      </c>
      <c r="F196" t="s">
        <v>99</v>
      </c>
      <c r="G196" t="s">
        <v>603</v>
      </c>
      <c r="H196" t="s">
        <v>604</v>
      </c>
      <c r="I196" t="s">
        <v>603</v>
      </c>
    </row>
    <row r="197" spans="1:9" x14ac:dyDescent="0.2">
      <c r="A197" t="str">
        <f>"ZAE2D5D464"</f>
        <v>ZAE2D5D464</v>
      </c>
      <c r="B197" t="s">
        <v>9</v>
      </c>
      <c r="C197" t="s">
        <v>605</v>
      </c>
      <c r="D197" t="s">
        <v>15</v>
      </c>
      <c r="E197" t="s">
        <v>606</v>
      </c>
      <c r="F197" t="s">
        <v>606</v>
      </c>
      <c r="G197" t="s">
        <v>607</v>
      </c>
      <c r="H197" t="s">
        <v>608</v>
      </c>
      <c r="I197" t="s">
        <v>607</v>
      </c>
    </row>
    <row r="198" spans="1:9" x14ac:dyDescent="0.2">
      <c r="A198" t="str">
        <f>"Z3C2D5F565"</f>
        <v>Z3C2D5F565</v>
      </c>
      <c r="B198" t="s">
        <v>9</v>
      </c>
      <c r="C198" t="s">
        <v>609</v>
      </c>
      <c r="D198" t="s">
        <v>15</v>
      </c>
      <c r="E198" t="s">
        <v>610</v>
      </c>
      <c r="F198" t="s">
        <v>610</v>
      </c>
      <c r="G198" t="s">
        <v>611</v>
      </c>
      <c r="H198" t="s">
        <v>612</v>
      </c>
      <c r="I198" t="s">
        <v>611</v>
      </c>
    </row>
    <row r="199" spans="1:9" x14ac:dyDescent="0.2">
      <c r="A199" t="str">
        <f>"ZA92D54FA9"</f>
        <v>ZA92D54FA9</v>
      </c>
      <c r="B199" t="s">
        <v>9</v>
      </c>
      <c r="C199" t="s">
        <v>613</v>
      </c>
      <c r="D199" t="s">
        <v>15</v>
      </c>
      <c r="E199" t="s">
        <v>614</v>
      </c>
      <c r="F199" t="s">
        <v>614</v>
      </c>
      <c r="G199" t="s">
        <v>615</v>
      </c>
      <c r="H199" t="s">
        <v>616</v>
      </c>
      <c r="I199" t="s">
        <v>615</v>
      </c>
    </row>
    <row r="200" spans="1:9" x14ac:dyDescent="0.2">
      <c r="A200" t="str">
        <f>"Z5F2D563EA"</f>
        <v>Z5F2D563EA</v>
      </c>
      <c r="B200" t="s">
        <v>9</v>
      </c>
      <c r="C200" t="s">
        <v>617</v>
      </c>
      <c r="D200" t="s">
        <v>15</v>
      </c>
      <c r="E200" t="s">
        <v>618</v>
      </c>
      <c r="F200" t="s">
        <v>618</v>
      </c>
      <c r="G200" t="s">
        <v>619</v>
      </c>
      <c r="H200" t="s">
        <v>620</v>
      </c>
      <c r="I200" t="s">
        <v>619</v>
      </c>
    </row>
    <row r="201" spans="1:9" x14ac:dyDescent="0.2">
      <c r="A201" t="str">
        <f>"ZCC2D5523B"</f>
        <v>ZCC2D5523B</v>
      </c>
      <c r="B201" t="s">
        <v>9</v>
      </c>
      <c r="C201" t="s">
        <v>621</v>
      </c>
      <c r="D201" t="s">
        <v>15</v>
      </c>
      <c r="E201" t="s">
        <v>622</v>
      </c>
      <c r="F201" t="s">
        <v>622</v>
      </c>
      <c r="G201" t="s">
        <v>623</v>
      </c>
      <c r="H201" t="s">
        <v>620</v>
      </c>
      <c r="I201" t="s">
        <v>623</v>
      </c>
    </row>
    <row r="202" spans="1:9" x14ac:dyDescent="0.2">
      <c r="A202" t="str">
        <f>"ZF72D4CEAC"</f>
        <v>ZF72D4CEAC</v>
      </c>
      <c r="B202" t="s">
        <v>9</v>
      </c>
      <c r="C202" t="s">
        <v>624</v>
      </c>
      <c r="D202" t="s">
        <v>15</v>
      </c>
      <c r="E202" t="s">
        <v>81</v>
      </c>
      <c r="F202" t="s">
        <v>81</v>
      </c>
      <c r="G202" t="s">
        <v>625</v>
      </c>
      <c r="H202" t="s">
        <v>626</v>
      </c>
      <c r="I202" t="s">
        <v>625</v>
      </c>
    </row>
    <row r="203" spans="1:9" x14ac:dyDescent="0.2">
      <c r="A203" t="str">
        <f>"Z952D4A1A1"</f>
        <v>Z952D4A1A1</v>
      </c>
      <c r="B203" t="s">
        <v>9</v>
      </c>
      <c r="C203" t="s">
        <v>627</v>
      </c>
      <c r="D203" t="s">
        <v>15</v>
      </c>
      <c r="E203" t="s">
        <v>628</v>
      </c>
      <c r="F203" t="s">
        <v>628</v>
      </c>
      <c r="G203" t="s">
        <v>629</v>
      </c>
      <c r="H203" t="s">
        <v>630</v>
      </c>
      <c r="I203" t="s">
        <v>629</v>
      </c>
    </row>
    <row r="204" spans="1:9" x14ac:dyDescent="0.2">
      <c r="A204" t="str">
        <f>"Z5E2D46F82"</f>
        <v>Z5E2D46F82</v>
      </c>
      <c r="B204" t="s">
        <v>9</v>
      </c>
      <c r="C204" t="s">
        <v>631</v>
      </c>
      <c r="D204" t="s">
        <v>15</v>
      </c>
      <c r="E204" t="s">
        <v>332</v>
      </c>
      <c r="F204" t="s">
        <v>332</v>
      </c>
      <c r="G204" t="s">
        <v>632</v>
      </c>
      <c r="H204" t="s">
        <v>633</v>
      </c>
      <c r="I204" t="s">
        <v>632</v>
      </c>
    </row>
    <row r="205" spans="1:9" x14ac:dyDescent="0.2">
      <c r="A205" t="str">
        <f>"ZD22D46C75"</f>
        <v>ZD22D46C75</v>
      </c>
      <c r="B205" t="s">
        <v>9</v>
      </c>
      <c r="C205" t="s">
        <v>634</v>
      </c>
      <c r="D205" t="s">
        <v>15</v>
      </c>
      <c r="E205" t="s">
        <v>326</v>
      </c>
      <c r="F205" t="s">
        <v>326</v>
      </c>
      <c r="G205" t="s">
        <v>635</v>
      </c>
      <c r="H205" t="s">
        <v>633</v>
      </c>
      <c r="I205" t="s">
        <v>635</v>
      </c>
    </row>
    <row r="206" spans="1:9" x14ac:dyDescent="0.2">
      <c r="A206" t="str">
        <f>"Z812D477F6"</f>
        <v>Z812D477F6</v>
      </c>
      <c r="B206" t="s">
        <v>9</v>
      </c>
      <c r="C206" t="s">
        <v>36</v>
      </c>
      <c r="D206" t="s">
        <v>15</v>
      </c>
      <c r="E206" t="s">
        <v>145</v>
      </c>
      <c r="F206" t="s">
        <v>145</v>
      </c>
      <c r="G206" t="s">
        <v>636</v>
      </c>
      <c r="H206" t="s">
        <v>637</v>
      </c>
      <c r="I206" t="s">
        <v>636</v>
      </c>
    </row>
    <row r="207" spans="1:9" x14ac:dyDescent="0.2">
      <c r="A207" t="str">
        <f>"Z382D46C21"</f>
        <v>Z382D46C21</v>
      </c>
      <c r="B207" t="s">
        <v>9</v>
      </c>
      <c r="C207" t="s">
        <v>638</v>
      </c>
      <c r="D207" t="s">
        <v>15</v>
      </c>
      <c r="E207" t="s">
        <v>330</v>
      </c>
      <c r="F207" t="s">
        <v>330</v>
      </c>
      <c r="G207" t="s">
        <v>157</v>
      </c>
      <c r="H207" t="s">
        <v>633</v>
      </c>
      <c r="I207" t="s">
        <v>157</v>
      </c>
    </row>
    <row r="208" spans="1:9" x14ac:dyDescent="0.2">
      <c r="A208" t="str">
        <f>"Z652D3A284"</f>
        <v>Z652D3A284</v>
      </c>
      <c r="B208" t="s">
        <v>9</v>
      </c>
      <c r="C208" t="s">
        <v>639</v>
      </c>
      <c r="D208" t="s">
        <v>15</v>
      </c>
      <c r="E208" t="s">
        <v>251</v>
      </c>
      <c r="F208" t="s">
        <v>251</v>
      </c>
      <c r="G208" t="s">
        <v>640</v>
      </c>
      <c r="H208" t="s">
        <v>641</v>
      </c>
    </row>
    <row r="209" spans="1:9" x14ac:dyDescent="0.2">
      <c r="A209" t="str">
        <f>"ZB62D367F3"</f>
        <v>ZB62D367F3</v>
      </c>
      <c r="B209" t="s">
        <v>9</v>
      </c>
      <c r="C209" t="s">
        <v>36</v>
      </c>
      <c r="D209" t="s">
        <v>15</v>
      </c>
      <c r="E209" t="s">
        <v>135</v>
      </c>
      <c r="F209" t="s">
        <v>135</v>
      </c>
      <c r="G209" t="s">
        <v>642</v>
      </c>
      <c r="H209" t="s">
        <v>643</v>
      </c>
      <c r="I209" t="s">
        <v>642</v>
      </c>
    </row>
    <row r="210" spans="1:9" x14ac:dyDescent="0.2">
      <c r="A210" t="str">
        <f>"ZE72D2FF80"</f>
        <v>ZE72D2FF80</v>
      </c>
      <c r="B210" t="s">
        <v>9</v>
      </c>
      <c r="C210" t="s">
        <v>644</v>
      </c>
      <c r="D210" t="s">
        <v>15</v>
      </c>
      <c r="E210" t="s">
        <v>645</v>
      </c>
      <c r="F210" t="s">
        <v>645</v>
      </c>
      <c r="G210" t="s">
        <v>646</v>
      </c>
      <c r="H210" t="s">
        <v>647</v>
      </c>
      <c r="I210" t="s">
        <v>646</v>
      </c>
    </row>
    <row r="211" spans="1:9" x14ac:dyDescent="0.2">
      <c r="A211" t="str">
        <f>"ZD72D30112"</f>
        <v>ZD72D30112</v>
      </c>
      <c r="B211" t="s">
        <v>9</v>
      </c>
      <c r="C211" t="s">
        <v>648</v>
      </c>
      <c r="D211" t="s">
        <v>15</v>
      </c>
      <c r="E211" t="s">
        <v>348</v>
      </c>
      <c r="F211" t="s">
        <v>348</v>
      </c>
      <c r="G211" t="s">
        <v>649</v>
      </c>
      <c r="H211" t="s">
        <v>650</v>
      </c>
      <c r="I211" t="s">
        <v>649</v>
      </c>
    </row>
    <row r="212" spans="1:9" x14ac:dyDescent="0.2">
      <c r="A212" t="str">
        <f>"ZF02D2E097"</f>
        <v>ZF02D2E097</v>
      </c>
      <c r="B212" t="s">
        <v>9</v>
      </c>
      <c r="C212" t="s">
        <v>651</v>
      </c>
      <c r="D212" t="s">
        <v>15</v>
      </c>
      <c r="E212" t="s">
        <v>265</v>
      </c>
      <c r="F212" t="s">
        <v>265</v>
      </c>
      <c r="G212" t="s">
        <v>652</v>
      </c>
      <c r="H212" t="s">
        <v>653</v>
      </c>
      <c r="I212" t="s">
        <v>652</v>
      </c>
    </row>
    <row r="213" spans="1:9" x14ac:dyDescent="0.2">
      <c r="A213" t="str">
        <f>"Z782D2E09A"</f>
        <v>Z782D2E09A</v>
      </c>
      <c r="B213" t="s">
        <v>9</v>
      </c>
      <c r="C213" t="s">
        <v>654</v>
      </c>
      <c r="D213" t="s">
        <v>15</v>
      </c>
      <c r="E213" t="s">
        <v>655</v>
      </c>
      <c r="F213" t="s">
        <v>655</v>
      </c>
      <c r="G213" t="s">
        <v>656</v>
      </c>
      <c r="H213" t="s">
        <v>653</v>
      </c>
      <c r="I213" t="s">
        <v>656</v>
      </c>
    </row>
    <row r="214" spans="1:9" x14ac:dyDescent="0.2">
      <c r="A214" t="str">
        <f>"ZBF2D3007C"</f>
        <v>ZBF2D3007C</v>
      </c>
      <c r="B214" t="s">
        <v>9</v>
      </c>
      <c r="C214" t="s">
        <v>657</v>
      </c>
      <c r="D214" t="s">
        <v>15</v>
      </c>
      <c r="E214" t="s">
        <v>658</v>
      </c>
      <c r="F214" t="s">
        <v>658</v>
      </c>
      <c r="G214" t="s">
        <v>224</v>
      </c>
      <c r="H214" t="s">
        <v>659</v>
      </c>
      <c r="I214" t="s">
        <v>224</v>
      </c>
    </row>
    <row r="215" spans="1:9" x14ac:dyDescent="0.2">
      <c r="A215" t="str">
        <f>"Z5E2D2E170"</f>
        <v>Z5E2D2E170</v>
      </c>
      <c r="B215" t="s">
        <v>9</v>
      </c>
      <c r="C215" t="s">
        <v>36</v>
      </c>
      <c r="D215" t="s">
        <v>15</v>
      </c>
      <c r="E215" t="s">
        <v>660</v>
      </c>
      <c r="F215" t="s">
        <v>660</v>
      </c>
      <c r="G215" t="s">
        <v>661</v>
      </c>
      <c r="H215" t="s">
        <v>662</v>
      </c>
      <c r="I215" t="s">
        <v>661</v>
      </c>
    </row>
    <row r="216" spans="1:9" x14ac:dyDescent="0.2">
      <c r="A216" t="str">
        <f>"ZB32D20C0E"</f>
        <v>ZB32D20C0E</v>
      </c>
      <c r="B216" t="s">
        <v>9</v>
      </c>
      <c r="C216" t="s">
        <v>663</v>
      </c>
      <c r="D216" t="s">
        <v>15</v>
      </c>
      <c r="E216" t="s">
        <v>518</v>
      </c>
      <c r="F216" t="s">
        <v>518</v>
      </c>
      <c r="G216" t="s">
        <v>215</v>
      </c>
      <c r="H216" t="s">
        <v>664</v>
      </c>
      <c r="I216" t="s">
        <v>45</v>
      </c>
    </row>
    <row r="217" spans="1:9" x14ac:dyDescent="0.2">
      <c r="A217" t="str">
        <f>"ZCA2D27643"</f>
        <v>ZCA2D27643</v>
      </c>
      <c r="B217" t="s">
        <v>9</v>
      </c>
      <c r="C217" t="s">
        <v>36</v>
      </c>
      <c r="D217" t="s">
        <v>15</v>
      </c>
      <c r="E217" t="s">
        <v>110</v>
      </c>
      <c r="F217" t="s">
        <v>110</v>
      </c>
      <c r="G217" t="s">
        <v>665</v>
      </c>
      <c r="H217" t="s">
        <v>666</v>
      </c>
      <c r="I217" t="s">
        <v>665</v>
      </c>
    </row>
    <row r="218" spans="1:9" x14ac:dyDescent="0.2">
      <c r="A218" t="str">
        <f>"Z022D27648"</f>
        <v>Z022D27648</v>
      </c>
      <c r="B218" t="s">
        <v>9</v>
      </c>
      <c r="C218" t="s">
        <v>36</v>
      </c>
      <c r="D218" t="s">
        <v>15</v>
      </c>
      <c r="E218" t="s">
        <v>667</v>
      </c>
      <c r="F218" t="s">
        <v>667</v>
      </c>
      <c r="G218" t="s">
        <v>668</v>
      </c>
      <c r="H218" t="s">
        <v>669</v>
      </c>
      <c r="I218" t="s">
        <v>668</v>
      </c>
    </row>
    <row r="219" spans="1:9" x14ac:dyDescent="0.2">
      <c r="A219" t="str">
        <f>"Z342D1AFFA"</f>
        <v>Z342D1AFFA</v>
      </c>
      <c r="B219" t="s">
        <v>9</v>
      </c>
      <c r="C219" t="s">
        <v>36</v>
      </c>
      <c r="D219" t="s">
        <v>15</v>
      </c>
      <c r="E219" t="s">
        <v>126</v>
      </c>
      <c r="F219" t="s">
        <v>126</v>
      </c>
      <c r="G219" t="s">
        <v>670</v>
      </c>
      <c r="H219" t="s">
        <v>671</v>
      </c>
      <c r="I219" t="s">
        <v>670</v>
      </c>
    </row>
    <row r="220" spans="1:9" x14ac:dyDescent="0.2">
      <c r="A220" t="str">
        <f>"ZBF2D2763D"</f>
        <v>ZBF2D2763D</v>
      </c>
      <c r="B220" t="s">
        <v>9</v>
      </c>
      <c r="C220" t="s">
        <v>36</v>
      </c>
      <c r="D220" t="s">
        <v>15</v>
      </c>
      <c r="E220" t="s">
        <v>209</v>
      </c>
      <c r="F220" t="s">
        <v>209</v>
      </c>
      <c r="G220" t="s">
        <v>672</v>
      </c>
      <c r="H220" t="s">
        <v>673</v>
      </c>
      <c r="I220" t="s">
        <v>672</v>
      </c>
    </row>
    <row r="221" spans="1:9" x14ac:dyDescent="0.2">
      <c r="A221" t="str">
        <f>"ZF92D2762F"</f>
        <v>ZF92D2762F</v>
      </c>
      <c r="B221" t="s">
        <v>9</v>
      </c>
      <c r="C221" t="s">
        <v>36</v>
      </c>
      <c r="D221" t="s">
        <v>15</v>
      </c>
      <c r="E221" t="s">
        <v>149</v>
      </c>
      <c r="F221" t="s">
        <v>149</v>
      </c>
      <c r="G221" t="s">
        <v>674</v>
      </c>
      <c r="H221" t="s">
        <v>675</v>
      </c>
      <c r="I221" t="s">
        <v>674</v>
      </c>
    </row>
    <row r="222" spans="1:9" x14ac:dyDescent="0.2">
      <c r="A222" t="str">
        <f>"ZDB2D121B8"</f>
        <v>ZDB2D121B8</v>
      </c>
      <c r="B222" t="s">
        <v>9</v>
      </c>
      <c r="C222" t="s">
        <v>676</v>
      </c>
      <c r="D222" t="s">
        <v>15</v>
      </c>
      <c r="E222" t="s">
        <v>677</v>
      </c>
      <c r="F222" t="s">
        <v>677</v>
      </c>
      <c r="G222" t="s">
        <v>678</v>
      </c>
      <c r="H222" t="s">
        <v>679</v>
      </c>
      <c r="I222" t="s">
        <v>678</v>
      </c>
    </row>
    <row r="223" spans="1:9" x14ac:dyDescent="0.2">
      <c r="A223" t="str">
        <f>"ZD62D0CD08"</f>
        <v>ZD62D0CD08</v>
      </c>
      <c r="B223" t="s">
        <v>9</v>
      </c>
      <c r="C223" t="s">
        <v>680</v>
      </c>
      <c r="D223" t="s">
        <v>15</v>
      </c>
      <c r="E223" t="s">
        <v>681</v>
      </c>
      <c r="F223" t="s">
        <v>681</v>
      </c>
      <c r="G223" t="s">
        <v>682</v>
      </c>
      <c r="H223" t="s">
        <v>679</v>
      </c>
      <c r="I223" t="s">
        <v>682</v>
      </c>
    </row>
    <row r="224" spans="1:9" x14ac:dyDescent="0.2">
      <c r="A224" t="str">
        <f>"Z0E2D202E1"</f>
        <v>Z0E2D202E1</v>
      </c>
      <c r="B224" t="s">
        <v>9</v>
      </c>
      <c r="C224" t="s">
        <v>683</v>
      </c>
      <c r="D224" t="s">
        <v>15</v>
      </c>
      <c r="E224" t="s">
        <v>684</v>
      </c>
      <c r="F224" t="s">
        <v>684</v>
      </c>
      <c r="G224" t="s">
        <v>685</v>
      </c>
      <c r="H224" t="s">
        <v>686</v>
      </c>
      <c r="I224" t="s">
        <v>685</v>
      </c>
    </row>
    <row r="225" spans="1:9" x14ac:dyDescent="0.2">
      <c r="A225" t="str">
        <f>"Z382D1B013"</f>
        <v>Z382D1B013</v>
      </c>
      <c r="B225" t="s">
        <v>9</v>
      </c>
      <c r="C225" t="s">
        <v>36</v>
      </c>
      <c r="D225" t="s">
        <v>15</v>
      </c>
      <c r="E225" t="s">
        <v>149</v>
      </c>
      <c r="F225" t="s">
        <v>149</v>
      </c>
      <c r="G225" t="s">
        <v>687</v>
      </c>
      <c r="H225" t="s">
        <v>688</v>
      </c>
      <c r="I225" t="s">
        <v>687</v>
      </c>
    </row>
    <row r="226" spans="1:9" x14ac:dyDescent="0.2">
      <c r="A226" t="str">
        <f>"Z3F2D0EAED"</f>
        <v>Z3F2D0EAED</v>
      </c>
      <c r="B226" t="s">
        <v>9</v>
      </c>
      <c r="C226" t="s">
        <v>689</v>
      </c>
      <c r="D226" t="s">
        <v>15</v>
      </c>
      <c r="E226" t="s">
        <v>690</v>
      </c>
      <c r="F226" t="s">
        <v>690</v>
      </c>
      <c r="G226" t="s">
        <v>691</v>
      </c>
      <c r="H226" t="s">
        <v>692</v>
      </c>
      <c r="I226" t="s">
        <v>691</v>
      </c>
    </row>
    <row r="227" spans="1:9" x14ac:dyDescent="0.2">
      <c r="A227" t="str">
        <f>"Z4A2D1B006"</f>
        <v>Z4A2D1B006</v>
      </c>
      <c r="B227" t="s">
        <v>9</v>
      </c>
      <c r="C227" t="s">
        <v>36</v>
      </c>
      <c r="D227" t="s">
        <v>15</v>
      </c>
      <c r="E227" t="s">
        <v>693</v>
      </c>
      <c r="F227" t="s">
        <v>693</v>
      </c>
      <c r="G227" t="s">
        <v>694</v>
      </c>
      <c r="H227" t="s">
        <v>695</v>
      </c>
      <c r="I227" t="s">
        <v>694</v>
      </c>
    </row>
    <row r="228" spans="1:9" x14ac:dyDescent="0.2">
      <c r="A228" t="str">
        <f>"ZF22D167A6"</f>
        <v>ZF22D167A6</v>
      </c>
      <c r="B228" t="s">
        <v>9</v>
      </c>
      <c r="C228" t="s">
        <v>36</v>
      </c>
      <c r="D228" t="s">
        <v>15</v>
      </c>
      <c r="E228" t="s">
        <v>696</v>
      </c>
      <c r="F228" t="s">
        <v>696</v>
      </c>
      <c r="G228" t="s">
        <v>697</v>
      </c>
      <c r="H228" t="s">
        <v>698</v>
      </c>
      <c r="I228" t="s">
        <v>699</v>
      </c>
    </row>
    <row r="229" spans="1:9" x14ac:dyDescent="0.2">
      <c r="A229" t="str">
        <f>"Z5F2D10F01"</f>
        <v>Z5F2D10F01</v>
      </c>
      <c r="B229" t="s">
        <v>9</v>
      </c>
      <c r="C229" t="s">
        <v>700</v>
      </c>
      <c r="D229" t="s">
        <v>15</v>
      </c>
      <c r="E229" t="s">
        <v>128</v>
      </c>
      <c r="F229" t="s">
        <v>128</v>
      </c>
      <c r="G229" t="s">
        <v>118</v>
      </c>
      <c r="H229" t="s">
        <v>701</v>
      </c>
      <c r="I229" t="s">
        <v>118</v>
      </c>
    </row>
    <row r="230" spans="1:9" x14ac:dyDescent="0.2">
      <c r="A230" t="str">
        <f>"ZB02D07B37"</f>
        <v>ZB02D07B37</v>
      </c>
      <c r="B230" t="s">
        <v>9</v>
      </c>
      <c r="C230" t="s">
        <v>702</v>
      </c>
      <c r="D230" t="s">
        <v>15</v>
      </c>
      <c r="E230" t="s">
        <v>432</v>
      </c>
      <c r="F230" t="s">
        <v>432</v>
      </c>
      <c r="G230" t="s">
        <v>703</v>
      </c>
      <c r="H230" t="s">
        <v>704</v>
      </c>
      <c r="I230" t="s">
        <v>703</v>
      </c>
    </row>
    <row r="231" spans="1:9" x14ac:dyDescent="0.2">
      <c r="A231" t="str">
        <f>"Z582D0B1EF"</f>
        <v>Z582D0B1EF</v>
      </c>
      <c r="B231" t="s">
        <v>9</v>
      </c>
      <c r="C231" t="s">
        <v>705</v>
      </c>
      <c r="D231" t="s">
        <v>15</v>
      </c>
      <c r="E231" t="s">
        <v>706</v>
      </c>
      <c r="F231" t="s">
        <v>706</v>
      </c>
      <c r="G231" t="s">
        <v>157</v>
      </c>
      <c r="H231" t="s">
        <v>707</v>
      </c>
      <c r="I231" t="s">
        <v>157</v>
      </c>
    </row>
    <row r="232" spans="1:9" x14ac:dyDescent="0.2">
      <c r="A232" t="str">
        <f>"Z7C2CFC685"</f>
        <v>Z7C2CFC685</v>
      </c>
      <c r="B232" t="s">
        <v>9</v>
      </c>
      <c r="C232" t="s">
        <v>708</v>
      </c>
      <c r="D232" t="s">
        <v>15</v>
      </c>
      <c r="E232" t="s">
        <v>473</v>
      </c>
      <c r="F232" t="s">
        <v>473</v>
      </c>
      <c r="G232" t="s">
        <v>63</v>
      </c>
      <c r="H232" t="s">
        <v>709</v>
      </c>
      <c r="I232" t="s">
        <v>63</v>
      </c>
    </row>
    <row r="233" spans="1:9" x14ac:dyDescent="0.2">
      <c r="A233" t="str">
        <f>"Z482D070D5"</f>
        <v>Z482D070D5</v>
      </c>
      <c r="B233" t="s">
        <v>9</v>
      </c>
      <c r="C233" t="s">
        <v>710</v>
      </c>
      <c r="D233" t="s">
        <v>15</v>
      </c>
      <c r="E233" t="s">
        <v>711</v>
      </c>
      <c r="F233" t="s">
        <v>711</v>
      </c>
      <c r="G233" t="s">
        <v>712</v>
      </c>
      <c r="H233" t="s">
        <v>713</v>
      </c>
      <c r="I233" t="s">
        <v>712</v>
      </c>
    </row>
    <row r="234" spans="1:9" x14ac:dyDescent="0.2">
      <c r="A234" t="str">
        <f>"ZBD2CF4FC1"</f>
        <v>ZBD2CF4FC1</v>
      </c>
      <c r="B234" t="s">
        <v>9</v>
      </c>
      <c r="C234" t="s">
        <v>714</v>
      </c>
      <c r="D234" t="s">
        <v>15</v>
      </c>
      <c r="E234" t="s">
        <v>70</v>
      </c>
      <c r="F234" t="s">
        <v>70</v>
      </c>
      <c r="G234" t="s">
        <v>715</v>
      </c>
      <c r="H234" t="s">
        <v>716</v>
      </c>
      <c r="I234" t="s">
        <v>715</v>
      </c>
    </row>
    <row r="235" spans="1:9" x14ac:dyDescent="0.2">
      <c r="A235" t="str">
        <f>"Z162CFACFD"</f>
        <v>Z162CFACFD</v>
      </c>
      <c r="B235" t="s">
        <v>9</v>
      </c>
      <c r="C235" t="s">
        <v>717</v>
      </c>
      <c r="D235" t="s">
        <v>15</v>
      </c>
      <c r="E235" t="s">
        <v>718</v>
      </c>
      <c r="F235" t="s">
        <v>718</v>
      </c>
      <c r="G235" t="s">
        <v>370</v>
      </c>
      <c r="H235" t="s">
        <v>719</v>
      </c>
      <c r="I235" t="s">
        <v>370</v>
      </c>
    </row>
    <row r="236" spans="1:9" x14ac:dyDescent="0.2">
      <c r="A236" t="str">
        <f>"ZD12CFD49B"</f>
        <v>ZD12CFD49B</v>
      </c>
      <c r="B236" t="s">
        <v>9</v>
      </c>
      <c r="C236" t="s">
        <v>720</v>
      </c>
      <c r="D236" t="s">
        <v>15</v>
      </c>
      <c r="E236" t="s">
        <v>721</v>
      </c>
      <c r="F236" t="s">
        <v>721</v>
      </c>
      <c r="G236" t="s">
        <v>722</v>
      </c>
      <c r="H236" t="s">
        <v>723</v>
      </c>
      <c r="I236" t="s">
        <v>722</v>
      </c>
    </row>
    <row r="237" spans="1:9" x14ac:dyDescent="0.2">
      <c r="A237" t="str">
        <f>"Z4E2CF728C"</f>
        <v>Z4E2CF728C</v>
      </c>
      <c r="B237" t="s">
        <v>9</v>
      </c>
      <c r="C237" t="s">
        <v>36</v>
      </c>
      <c r="D237" t="s">
        <v>15</v>
      </c>
      <c r="E237" t="s">
        <v>126</v>
      </c>
      <c r="F237" t="s">
        <v>126</v>
      </c>
      <c r="G237" t="s">
        <v>724</v>
      </c>
      <c r="H237" t="s">
        <v>725</v>
      </c>
      <c r="I237" t="s">
        <v>724</v>
      </c>
    </row>
    <row r="238" spans="1:9" x14ac:dyDescent="0.2">
      <c r="A238" t="str">
        <f>"Z102CEF5FC"</f>
        <v>Z102CEF5FC</v>
      </c>
      <c r="B238" t="s">
        <v>9</v>
      </c>
      <c r="C238" t="s">
        <v>36</v>
      </c>
      <c r="D238" t="s">
        <v>15</v>
      </c>
      <c r="E238" t="s">
        <v>152</v>
      </c>
      <c r="F238" t="s">
        <v>152</v>
      </c>
      <c r="G238" t="s">
        <v>726</v>
      </c>
      <c r="H238" t="s">
        <v>727</v>
      </c>
      <c r="I238" t="s">
        <v>728</v>
      </c>
    </row>
    <row r="239" spans="1:9" x14ac:dyDescent="0.2">
      <c r="A239" t="str">
        <f>"ZE22CD8CE8"</f>
        <v>ZE22CD8CE8</v>
      </c>
      <c r="B239" t="s">
        <v>9</v>
      </c>
      <c r="C239" t="s">
        <v>729</v>
      </c>
      <c r="D239" t="s">
        <v>15</v>
      </c>
      <c r="E239" t="s">
        <v>391</v>
      </c>
      <c r="F239" t="s">
        <v>391</v>
      </c>
      <c r="G239" t="s">
        <v>730</v>
      </c>
      <c r="H239" t="s">
        <v>731</v>
      </c>
      <c r="I239" t="s">
        <v>730</v>
      </c>
    </row>
    <row r="240" spans="1:9" x14ac:dyDescent="0.2">
      <c r="A240" t="str">
        <f>"Z462CE707D"</f>
        <v>Z462CE707D</v>
      </c>
      <c r="B240" t="s">
        <v>9</v>
      </c>
      <c r="C240" t="s">
        <v>732</v>
      </c>
      <c r="D240" t="s">
        <v>15</v>
      </c>
      <c r="E240" t="s">
        <v>628</v>
      </c>
      <c r="F240" t="s">
        <v>628</v>
      </c>
      <c r="G240" t="s">
        <v>733</v>
      </c>
      <c r="H240" t="s">
        <v>734</v>
      </c>
      <c r="I240" t="s">
        <v>733</v>
      </c>
    </row>
    <row r="241" spans="1:9" x14ac:dyDescent="0.2">
      <c r="A241" t="str">
        <f>"8225450013"</f>
        <v>8225450013</v>
      </c>
      <c r="B241" t="s">
        <v>9</v>
      </c>
      <c r="C241" t="s">
        <v>735</v>
      </c>
      <c r="D241" t="s">
        <v>11</v>
      </c>
      <c r="E241" t="s">
        <v>736</v>
      </c>
      <c r="F241" t="s">
        <v>737</v>
      </c>
      <c r="G241" t="s">
        <v>45</v>
      </c>
      <c r="H241" t="s">
        <v>738</v>
      </c>
      <c r="I241" t="s">
        <v>739</v>
      </c>
    </row>
    <row r="242" spans="1:9" x14ac:dyDescent="0.2">
      <c r="A242" t="str">
        <f>"Z9E2CE7C71"</f>
        <v>Z9E2CE7C71</v>
      </c>
      <c r="B242" t="s">
        <v>9</v>
      </c>
      <c r="C242" t="s">
        <v>740</v>
      </c>
      <c r="D242" t="s">
        <v>15</v>
      </c>
      <c r="E242" t="s">
        <v>99</v>
      </c>
      <c r="F242" t="s">
        <v>99</v>
      </c>
      <c r="G242" t="s">
        <v>741</v>
      </c>
      <c r="H242" t="s">
        <v>742</v>
      </c>
      <c r="I242" t="s">
        <v>741</v>
      </c>
    </row>
    <row r="243" spans="1:9" x14ac:dyDescent="0.2">
      <c r="A243" t="str">
        <f>"ZC82CDFF7A"</f>
        <v>ZC82CDFF7A</v>
      </c>
      <c r="B243" t="s">
        <v>9</v>
      </c>
      <c r="C243" t="s">
        <v>743</v>
      </c>
      <c r="D243" t="s">
        <v>15</v>
      </c>
      <c r="E243" t="s">
        <v>362</v>
      </c>
      <c r="F243" t="s">
        <v>362</v>
      </c>
      <c r="G243" t="s">
        <v>339</v>
      </c>
      <c r="H243" t="s">
        <v>744</v>
      </c>
      <c r="I243" t="s">
        <v>339</v>
      </c>
    </row>
    <row r="244" spans="1:9" x14ac:dyDescent="0.2">
      <c r="A244" t="str">
        <f>"Z242CDFF65"</f>
        <v>Z242CDFF65</v>
      </c>
      <c r="B244" t="s">
        <v>9</v>
      </c>
      <c r="C244" t="s">
        <v>745</v>
      </c>
      <c r="D244" t="s">
        <v>15</v>
      </c>
      <c r="E244" t="s">
        <v>362</v>
      </c>
      <c r="F244" t="s">
        <v>362</v>
      </c>
      <c r="G244" t="s">
        <v>746</v>
      </c>
      <c r="H244" t="s">
        <v>744</v>
      </c>
      <c r="I244" t="s">
        <v>746</v>
      </c>
    </row>
    <row r="245" spans="1:9" x14ac:dyDescent="0.2">
      <c r="A245" t="str">
        <f>"ZF32CDFF4D"</f>
        <v>ZF32CDFF4D</v>
      </c>
      <c r="B245" t="s">
        <v>9</v>
      </c>
      <c r="C245" t="s">
        <v>747</v>
      </c>
      <c r="D245" t="s">
        <v>15</v>
      </c>
      <c r="E245" t="s">
        <v>748</v>
      </c>
      <c r="F245" t="s">
        <v>748</v>
      </c>
      <c r="G245" t="s">
        <v>749</v>
      </c>
      <c r="H245" t="s">
        <v>750</v>
      </c>
      <c r="I245" t="s">
        <v>749</v>
      </c>
    </row>
    <row r="246" spans="1:9" x14ac:dyDescent="0.2">
      <c r="A246" t="str">
        <f>"Z6A2CDFFA2"</f>
        <v>Z6A2CDFFA2</v>
      </c>
      <c r="B246" t="s">
        <v>9</v>
      </c>
      <c r="C246" t="s">
        <v>751</v>
      </c>
      <c r="D246" t="s">
        <v>15</v>
      </c>
      <c r="E246" t="s">
        <v>752</v>
      </c>
      <c r="F246" t="s">
        <v>752</v>
      </c>
      <c r="G246" t="s">
        <v>753</v>
      </c>
      <c r="H246" t="s">
        <v>754</v>
      </c>
      <c r="I246" t="s">
        <v>753</v>
      </c>
    </row>
    <row r="247" spans="1:9" x14ac:dyDescent="0.2">
      <c r="A247" t="str">
        <f>"Z332CDFD8E"</f>
        <v>Z332CDFD8E</v>
      </c>
      <c r="B247" t="s">
        <v>9</v>
      </c>
      <c r="C247" t="s">
        <v>36</v>
      </c>
      <c r="D247" t="s">
        <v>15</v>
      </c>
      <c r="E247" t="s">
        <v>755</v>
      </c>
      <c r="F247" t="s">
        <v>755</v>
      </c>
      <c r="G247" t="s">
        <v>756</v>
      </c>
      <c r="H247" t="s">
        <v>757</v>
      </c>
      <c r="I247" t="s">
        <v>756</v>
      </c>
    </row>
    <row r="248" spans="1:9" x14ac:dyDescent="0.2">
      <c r="A248" t="str">
        <f>"ZCE2CDFF22"</f>
        <v>ZCE2CDFF22</v>
      </c>
      <c r="B248" t="s">
        <v>9</v>
      </c>
      <c r="C248" t="s">
        <v>758</v>
      </c>
      <c r="D248" t="s">
        <v>15</v>
      </c>
      <c r="E248" t="s">
        <v>195</v>
      </c>
      <c r="F248" t="s">
        <v>195</v>
      </c>
      <c r="G248" t="s">
        <v>759</v>
      </c>
      <c r="H248" t="s">
        <v>760</v>
      </c>
      <c r="I248" t="s">
        <v>759</v>
      </c>
    </row>
    <row r="249" spans="1:9" x14ac:dyDescent="0.2">
      <c r="A249" t="str">
        <f>"ZDF2CDFAE4"</f>
        <v>ZDF2CDFAE4</v>
      </c>
      <c r="B249" t="s">
        <v>9</v>
      </c>
      <c r="C249" t="s">
        <v>761</v>
      </c>
      <c r="D249" t="s">
        <v>15</v>
      </c>
      <c r="E249" t="s">
        <v>762</v>
      </c>
      <c r="F249" t="s">
        <v>762</v>
      </c>
      <c r="G249" t="s">
        <v>763</v>
      </c>
      <c r="H249" t="s">
        <v>764</v>
      </c>
      <c r="I249" t="s">
        <v>765</v>
      </c>
    </row>
    <row r="250" spans="1:9" x14ac:dyDescent="0.2">
      <c r="A250" t="str">
        <f>"Z882CD6300"</f>
        <v>Z882CD6300</v>
      </c>
      <c r="B250" t="s">
        <v>9</v>
      </c>
      <c r="C250" t="s">
        <v>766</v>
      </c>
      <c r="D250" t="s">
        <v>15</v>
      </c>
      <c r="E250" t="s">
        <v>767</v>
      </c>
      <c r="F250" t="s">
        <v>767</v>
      </c>
      <c r="G250" t="s">
        <v>768</v>
      </c>
      <c r="H250" t="s">
        <v>769</v>
      </c>
      <c r="I250" t="s">
        <v>768</v>
      </c>
    </row>
    <row r="251" spans="1:9" x14ac:dyDescent="0.2">
      <c r="A251" t="str">
        <f>"ZB02CD31F9"</f>
        <v>ZB02CD31F9</v>
      </c>
      <c r="B251" t="s">
        <v>9</v>
      </c>
      <c r="C251" t="s">
        <v>770</v>
      </c>
      <c r="D251" t="s">
        <v>15</v>
      </c>
      <c r="E251" t="s">
        <v>771</v>
      </c>
      <c r="F251" t="s">
        <v>771</v>
      </c>
      <c r="G251" t="s">
        <v>772</v>
      </c>
      <c r="H251" t="s">
        <v>773</v>
      </c>
      <c r="I251" t="s">
        <v>772</v>
      </c>
    </row>
    <row r="252" spans="1:9" x14ac:dyDescent="0.2">
      <c r="A252" t="str">
        <f>"Z072CCF2C6"</f>
        <v>Z072CCF2C6</v>
      </c>
      <c r="B252" t="s">
        <v>9</v>
      </c>
      <c r="C252" t="s">
        <v>774</v>
      </c>
      <c r="D252" t="s">
        <v>15</v>
      </c>
      <c r="E252" t="s">
        <v>195</v>
      </c>
      <c r="F252" t="s">
        <v>195</v>
      </c>
      <c r="G252" t="s">
        <v>775</v>
      </c>
      <c r="H252" t="s">
        <v>776</v>
      </c>
      <c r="I252" t="s">
        <v>775</v>
      </c>
    </row>
    <row r="253" spans="1:9" x14ac:dyDescent="0.2">
      <c r="A253" t="str">
        <f>"ZA62CCF473"</f>
        <v>ZA62CCF473</v>
      </c>
      <c r="B253" t="s">
        <v>9</v>
      </c>
      <c r="C253" t="s">
        <v>777</v>
      </c>
      <c r="D253" t="s">
        <v>15</v>
      </c>
      <c r="E253" t="s">
        <v>778</v>
      </c>
      <c r="F253" t="s">
        <v>778</v>
      </c>
      <c r="G253" t="s">
        <v>779</v>
      </c>
      <c r="H253" t="s">
        <v>780</v>
      </c>
      <c r="I253" t="s">
        <v>779</v>
      </c>
    </row>
    <row r="254" spans="1:9" x14ac:dyDescent="0.2">
      <c r="A254" t="str">
        <f>"Z442CCF387"</f>
        <v>Z442CCF387</v>
      </c>
      <c r="B254" t="s">
        <v>9</v>
      </c>
      <c r="C254" t="s">
        <v>781</v>
      </c>
      <c r="D254" t="s">
        <v>15</v>
      </c>
      <c r="E254" t="s">
        <v>432</v>
      </c>
      <c r="F254" t="s">
        <v>432</v>
      </c>
      <c r="G254" t="s">
        <v>782</v>
      </c>
      <c r="H254" t="s">
        <v>783</v>
      </c>
      <c r="I254" t="s">
        <v>782</v>
      </c>
    </row>
    <row r="255" spans="1:9" x14ac:dyDescent="0.2">
      <c r="A255" t="str">
        <f>"ZA82CCF4FD"</f>
        <v>ZA82CCF4FD</v>
      </c>
      <c r="B255" t="s">
        <v>9</v>
      </c>
      <c r="C255" t="s">
        <v>784</v>
      </c>
      <c r="D255" t="s">
        <v>15</v>
      </c>
      <c r="E255" t="s">
        <v>785</v>
      </c>
      <c r="F255" t="s">
        <v>785</v>
      </c>
      <c r="G255" t="s">
        <v>786</v>
      </c>
      <c r="H255" t="s">
        <v>787</v>
      </c>
      <c r="I255" t="s">
        <v>788</v>
      </c>
    </row>
    <row r="256" spans="1:9" x14ac:dyDescent="0.2">
      <c r="A256" t="str">
        <f>"Z9C2CC103F"</f>
        <v>Z9C2CC103F</v>
      </c>
      <c r="B256" t="s">
        <v>9</v>
      </c>
      <c r="C256" t="s">
        <v>789</v>
      </c>
      <c r="D256" t="s">
        <v>15</v>
      </c>
      <c r="E256" t="s">
        <v>81</v>
      </c>
      <c r="F256" t="s">
        <v>81</v>
      </c>
      <c r="G256" t="s">
        <v>790</v>
      </c>
      <c r="H256" t="s">
        <v>791</v>
      </c>
      <c r="I256" t="s">
        <v>790</v>
      </c>
    </row>
    <row r="257" spans="1:9" x14ac:dyDescent="0.2">
      <c r="A257" t="str">
        <f>"ZEC2CC103D"</f>
        <v>ZEC2CC103D</v>
      </c>
      <c r="B257" t="s">
        <v>9</v>
      </c>
      <c r="C257" t="s">
        <v>792</v>
      </c>
      <c r="D257" t="s">
        <v>15</v>
      </c>
      <c r="E257" t="s">
        <v>628</v>
      </c>
      <c r="F257" t="s">
        <v>628</v>
      </c>
      <c r="G257" t="s">
        <v>284</v>
      </c>
      <c r="H257" t="s">
        <v>793</v>
      </c>
      <c r="I257" t="s">
        <v>284</v>
      </c>
    </row>
    <row r="258" spans="1:9" x14ac:dyDescent="0.2">
      <c r="A258" t="str">
        <f>"Z4C2CC1041"</f>
        <v>Z4C2CC1041</v>
      </c>
      <c r="B258" t="s">
        <v>9</v>
      </c>
      <c r="C258" t="s">
        <v>794</v>
      </c>
      <c r="D258" t="s">
        <v>15</v>
      </c>
      <c r="E258" t="s">
        <v>795</v>
      </c>
      <c r="F258" t="s">
        <v>795</v>
      </c>
      <c r="G258" t="s">
        <v>796</v>
      </c>
      <c r="H258" t="s">
        <v>797</v>
      </c>
      <c r="I258" t="s">
        <v>796</v>
      </c>
    </row>
    <row r="259" spans="1:9" x14ac:dyDescent="0.2">
      <c r="A259" t="str">
        <f>"ZDB2CB2735"</f>
        <v>ZDB2CB2735</v>
      </c>
      <c r="B259" t="s">
        <v>9</v>
      </c>
      <c r="C259" t="s">
        <v>798</v>
      </c>
      <c r="D259" t="s">
        <v>15</v>
      </c>
      <c r="E259" t="s">
        <v>799</v>
      </c>
      <c r="F259" t="s">
        <v>799</v>
      </c>
      <c r="G259" t="s">
        <v>208</v>
      </c>
      <c r="H259" t="s">
        <v>800</v>
      </c>
      <c r="I259" t="s">
        <v>208</v>
      </c>
    </row>
    <row r="260" spans="1:9" x14ac:dyDescent="0.2">
      <c r="A260" t="str">
        <f>"Z712CB6DAA"</f>
        <v>Z712CB6DAA</v>
      </c>
      <c r="B260" t="s">
        <v>9</v>
      </c>
      <c r="C260" t="s">
        <v>36</v>
      </c>
      <c r="D260" t="s">
        <v>15</v>
      </c>
      <c r="E260" t="s">
        <v>149</v>
      </c>
      <c r="F260" t="s">
        <v>149</v>
      </c>
      <c r="G260" t="s">
        <v>801</v>
      </c>
      <c r="H260" t="s">
        <v>802</v>
      </c>
      <c r="I260" t="s">
        <v>803</v>
      </c>
    </row>
    <row r="261" spans="1:9" x14ac:dyDescent="0.2">
      <c r="A261" t="str">
        <f>"Z312CB3B14"</f>
        <v>Z312CB3B14</v>
      </c>
      <c r="B261" t="s">
        <v>9</v>
      </c>
      <c r="C261" t="s">
        <v>36</v>
      </c>
      <c r="D261" t="s">
        <v>15</v>
      </c>
      <c r="E261" t="s">
        <v>155</v>
      </c>
      <c r="F261" t="s">
        <v>155</v>
      </c>
      <c r="G261" t="s">
        <v>804</v>
      </c>
      <c r="H261" t="s">
        <v>805</v>
      </c>
      <c r="I261" t="s">
        <v>804</v>
      </c>
    </row>
    <row r="262" spans="1:9" x14ac:dyDescent="0.2">
      <c r="A262" t="str">
        <f>"Z0F2CB213F"</f>
        <v>Z0F2CB213F</v>
      </c>
      <c r="B262" t="s">
        <v>9</v>
      </c>
      <c r="C262" t="s">
        <v>806</v>
      </c>
      <c r="D262" t="s">
        <v>15</v>
      </c>
      <c r="E262" t="s">
        <v>362</v>
      </c>
      <c r="F262" t="s">
        <v>362</v>
      </c>
      <c r="G262" t="s">
        <v>807</v>
      </c>
      <c r="H262" t="s">
        <v>808</v>
      </c>
      <c r="I262" t="s">
        <v>807</v>
      </c>
    </row>
    <row r="263" spans="1:9" x14ac:dyDescent="0.2">
      <c r="A263" t="str">
        <f>"ZA82CADDA7"</f>
        <v>ZA82CADDA7</v>
      </c>
      <c r="B263" t="s">
        <v>9</v>
      </c>
      <c r="C263" t="s">
        <v>36</v>
      </c>
      <c r="D263" t="s">
        <v>15</v>
      </c>
      <c r="E263" t="s">
        <v>110</v>
      </c>
      <c r="F263" t="s">
        <v>110</v>
      </c>
      <c r="G263" t="s">
        <v>363</v>
      </c>
      <c r="H263" t="s">
        <v>809</v>
      </c>
    </row>
    <row r="264" spans="1:9" x14ac:dyDescent="0.2">
      <c r="A264" t="str">
        <f>"Z422CADD9D"</f>
        <v>Z422CADD9D</v>
      </c>
      <c r="B264" t="s">
        <v>9</v>
      </c>
      <c r="C264" t="s">
        <v>36</v>
      </c>
      <c r="D264" t="s">
        <v>15</v>
      </c>
      <c r="E264" t="s">
        <v>251</v>
      </c>
      <c r="F264" t="s">
        <v>251</v>
      </c>
      <c r="G264" t="s">
        <v>810</v>
      </c>
      <c r="H264" t="s">
        <v>809</v>
      </c>
    </row>
    <row r="265" spans="1:9" x14ac:dyDescent="0.2">
      <c r="A265" t="str">
        <f>"ZB72CAEF6C"</f>
        <v>ZB72CAEF6C</v>
      </c>
      <c r="B265" t="s">
        <v>9</v>
      </c>
      <c r="C265" t="s">
        <v>36</v>
      </c>
      <c r="D265" t="s">
        <v>15</v>
      </c>
      <c r="E265" t="s">
        <v>811</v>
      </c>
      <c r="F265" t="s">
        <v>811</v>
      </c>
      <c r="G265" t="s">
        <v>812</v>
      </c>
      <c r="H265" t="s">
        <v>813</v>
      </c>
      <c r="I265" t="s">
        <v>812</v>
      </c>
    </row>
    <row r="266" spans="1:9" x14ac:dyDescent="0.2">
      <c r="A266" t="str">
        <f>"Z0F2CAC02E"</f>
        <v>Z0F2CAC02E</v>
      </c>
      <c r="B266" t="s">
        <v>9</v>
      </c>
      <c r="C266" t="s">
        <v>36</v>
      </c>
      <c r="D266" t="s">
        <v>15</v>
      </c>
      <c r="E266" t="s">
        <v>814</v>
      </c>
      <c r="F266" t="s">
        <v>814</v>
      </c>
      <c r="G266" t="s">
        <v>815</v>
      </c>
      <c r="H266" t="s">
        <v>816</v>
      </c>
      <c r="I266" t="s">
        <v>815</v>
      </c>
    </row>
    <row r="267" spans="1:9" x14ac:dyDescent="0.2">
      <c r="A267" t="str">
        <f>"Z422CABE3D"</f>
        <v>Z422CABE3D</v>
      </c>
      <c r="B267" t="s">
        <v>9</v>
      </c>
      <c r="C267" t="s">
        <v>36</v>
      </c>
      <c r="D267" t="s">
        <v>15</v>
      </c>
      <c r="E267" t="s">
        <v>209</v>
      </c>
      <c r="F267" t="s">
        <v>209</v>
      </c>
      <c r="G267" t="s">
        <v>817</v>
      </c>
      <c r="H267" t="s">
        <v>818</v>
      </c>
      <c r="I267" t="s">
        <v>817</v>
      </c>
    </row>
    <row r="268" spans="1:9" x14ac:dyDescent="0.2">
      <c r="A268" t="str">
        <f>"Z3F2CA5485"</f>
        <v>Z3F2CA5485</v>
      </c>
      <c r="B268" t="s">
        <v>9</v>
      </c>
      <c r="C268" t="s">
        <v>819</v>
      </c>
      <c r="D268" t="s">
        <v>15</v>
      </c>
      <c r="E268" t="s">
        <v>820</v>
      </c>
      <c r="F268" t="s">
        <v>820</v>
      </c>
      <c r="G268" t="s">
        <v>821</v>
      </c>
      <c r="H268" t="s">
        <v>822</v>
      </c>
      <c r="I268" t="s">
        <v>821</v>
      </c>
    </row>
    <row r="269" spans="1:9" x14ac:dyDescent="0.2">
      <c r="A269" t="str">
        <f>"Z1E2CAA9C0"</f>
        <v>Z1E2CAA9C0</v>
      </c>
      <c r="B269" t="s">
        <v>9</v>
      </c>
      <c r="C269" t="s">
        <v>700</v>
      </c>
      <c r="D269" t="s">
        <v>15</v>
      </c>
      <c r="E269" t="s">
        <v>128</v>
      </c>
      <c r="F269" t="s">
        <v>128</v>
      </c>
      <c r="G269" t="s">
        <v>20</v>
      </c>
      <c r="H269" t="s">
        <v>823</v>
      </c>
      <c r="I269" t="s">
        <v>20</v>
      </c>
    </row>
    <row r="270" spans="1:9" x14ac:dyDescent="0.2">
      <c r="A270" t="str">
        <f>"Z642CA750B"</f>
        <v>Z642CA750B</v>
      </c>
      <c r="B270" t="s">
        <v>9</v>
      </c>
      <c r="C270" t="s">
        <v>36</v>
      </c>
      <c r="D270" t="s">
        <v>15</v>
      </c>
      <c r="E270" t="s">
        <v>755</v>
      </c>
      <c r="F270" t="s">
        <v>755</v>
      </c>
      <c r="G270" t="s">
        <v>824</v>
      </c>
      <c r="H270" t="s">
        <v>825</v>
      </c>
      <c r="I270" t="s">
        <v>824</v>
      </c>
    </row>
    <row r="271" spans="1:9" x14ac:dyDescent="0.2">
      <c r="A271" t="str">
        <f>"ZE72CA750E"</f>
        <v>ZE72CA750E</v>
      </c>
      <c r="B271" t="s">
        <v>9</v>
      </c>
      <c r="C271" t="s">
        <v>36</v>
      </c>
      <c r="D271" t="s">
        <v>15</v>
      </c>
      <c r="E271" t="s">
        <v>120</v>
      </c>
      <c r="F271" t="s">
        <v>120</v>
      </c>
      <c r="G271" t="s">
        <v>826</v>
      </c>
      <c r="H271" t="s">
        <v>827</v>
      </c>
      <c r="I271" t="s">
        <v>828</v>
      </c>
    </row>
    <row r="272" spans="1:9" x14ac:dyDescent="0.2">
      <c r="A272" t="str">
        <f>"Z092CA7507"</f>
        <v>Z092CA7507</v>
      </c>
      <c r="B272" t="s">
        <v>9</v>
      </c>
      <c r="C272" t="s">
        <v>36</v>
      </c>
      <c r="D272" t="s">
        <v>15</v>
      </c>
      <c r="E272" t="s">
        <v>103</v>
      </c>
      <c r="F272" t="s">
        <v>103</v>
      </c>
      <c r="G272" t="s">
        <v>829</v>
      </c>
      <c r="H272" t="s">
        <v>830</v>
      </c>
      <c r="I272" t="s">
        <v>829</v>
      </c>
    </row>
    <row r="273" spans="1:9" x14ac:dyDescent="0.2">
      <c r="A273" t="str">
        <f>"Z382CA605C"</f>
        <v>Z382CA605C</v>
      </c>
      <c r="B273" t="s">
        <v>9</v>
      </c>
      <c r="C273" t="s">
        <v>36</v>
      </c>
      <c r="D273" t="s">
        <v>15</v>
      </c>
      <c r="E273" t="s">
        <v>831</v>
      </c>
      <c r="F273" t="s">
        <v>831</v>
      </c>
      <c r="G273" t="s">
        <v>832</v>
      </c>
      <c r="H273" t="s">
        <v>833</v>
      </c>
      <c r="I273" t="s">
        <v>832</v>
      </c>
    </row>
    <row r="274" spans="1:9" x14ac:dyDescent="0.2">
      <c r="A274" t="str">
        <f>"Z542CA05DC"</f>
        <v>Z542CA05DC</v>
      </c>
      <c r="B274" t="s">
        <v>9</v>
      </c>
      <c r="C274" t="s">
        <v>36</v>
      </c>
      <c r="D274" t="s">
        <v>15</v>
      </c>
      <c r="E274" t="s">
        <v>696</v>
      </c>
      <c r="F274" t="s">
        <v>696</v>
      </c>
      <c r="G274" t="s">
        <v>834</v>
      </c>
      <c r="H274" t="s">
        <v>835</v>
      </c>
    </row>
    <row r="275" spans="1:9" x14ac:dyDescent="0.2">
      <c r="A275" t="str">
        <f>"Z042CA05DE"</f>
        <v>Z042CA05DE</v>
      </c>
      <c r="B275" t="s">
        <v>9</v>
      </c>
      <c r="C275" t="s">
        <v>36</v>
      </c>
      <c r="D275" t="s">
        <v>15</v>
      </c>
      <c r="E275" t="s">
        <v>143</v>
      </c>
      <c r="F275" t="s">
        <v>143</v>
      </c>
      <c r="G275" t="s">
        <v>836</v>
      </c>
      <c r="H275" t="s">
        <v>837</v>
      </c>
      <c r="I275" t="s">
        <v>836</v>
      </c>
    </row>
    <row r="276" spans="1:9" x14ac:dyDescent="0.2">
      <c r="A276" t="str">
        <f>"Z2C2CA3DC0"</f>
        <v>Z2C2CA3DC0</v>
      </c>
      <c r="B276" t="s">
        <v>9</v>
      </c>
      <c r="C276" t="s">
        <v>36</v>
      </c>
      <c r="D276" t="s">
        <v>15</v>
      </c>
      <c r="E276" t="s">
        <v>149</v>
      </c>
      <c r="F276" t="s">
        <v>149</v>
      </c>
      <c r="G276" t="s">
        <v>838</v>
      </c>
      <c r="H276" t="s">
        <v>839</v>
      </c>
      <c r="I276" t="s">
        <v>838</v>
      </c>
    </row>
    <row r="277" spans="1:9" x14ac:dyDescent="0.2">
      <c r="A277" t="str">
        <f>"Z972CA3C32"</f>
        <v>Z972CA3C32</v>
      </c>
      <c r="B277" t="s">
        <v>9</v>
      </c>
      <c r="C277" t="s">
        <v>840</v>
      </c>
      <c r="D277" t="s">
        <v>15</v>
      </c>
      <c r="E277" t="s">
        <v>841</v>
      </c>
      <c r="F277" t="s">
        <v>841</v>
      </c>
      <c r="G277" t="s">
        <v>842</v>
      </c>
      <c r="H277" t="s">
        <v>843</v>
      </c>
      <c r="I277" t="s">
        <v>842</v>
      </c>
    </row>
    <row r="278" spans="1:9" x14ac:dyDescent="0.2">
      <c r="A278" t="str">
        <f>"Z872CA3DC4"</f>
        <v>Z872CA3DC4</v>
      </c>
      <c r="B278" t="s">
        <v>9</v>
      </c>
      <c r="C278" t="s">
        <v>844</v>
      </c>
      <c r="D278" t="s">
        <v>15</v>
      </c>
      <c r="E278" t="s">
        <v>37</v>
      </c>
      <c r="F278" t="s">
        <v>37</v>
      </c>
      <c r="G278" t="s">
        <v>845</v>
      </c>
      <c r="H278" t="s">
        <v>846</v>
      </c>
      <c r="I278" t="s">
        <v>845</v>
      </c>
    </row>
    <row r="279" spans="1:9" x14ac:dyDescent="0.2">
      <c r="A279" t="str">
        <f>"ZBD2CA1279"</f>
        <v>ZBD2CA1279</v>
      </c>
      <c r="B279" t="s">
        <v>9</v>
      </c>
      <c r="C279" t="s">
        <v>847</v>
      </c>
      <c r="D279" t="s">
        <v>15</v>
      </c>
      <c r="E279" t="s">
        <v>848</v>
      </c>
      <c r="F279" t="s">
        <v>848</v>
      </c>
      <c r="G279" t="s">
        <v>849</v>
      </c>
      <c r="H279" t="s">
        <v>850</v>
      </c>
      <c r="I279" t="s">
        <v>849</v>
      </c>
    </row>
    <row r="280" spans="1:9" x14ac:dyDescent="0.2">
      <c r="A280" t="str">
        <f>"ZDB2CA245D"</f>
        <v>ZDB2CA245D</v>
      </c>
      <c r="B280" t="s">
        <v>9</v>
      </c>
      <c r="C280" t="s">
        <v>851</v>
      </c>
      <c r="D280" t="s">
        <v>15</v>
      </c>
      <c r="E280" t="s">
        <v>852</v>
      </c>
      <c r="F280" t="s">
        <v>852</v>
      </c>
      <c r="G280" t="s">
        <v>370</v>
      </c>
      <c r="H280" t="s">
        <v>853</v>
      </c>
      <c r="I280" t="s">
        <v>370</v>
      </c>
    </row>
    <row r="281" spans="1:9" x14ac:dyDescent="0.2">
      <c r="A281" t="str">
        <f>"Z0F2CA3DC7"</f>
        <v>Z0F2CA3DC7</v>
      </c>
      <c r="B281" t="s">
        <v>9</v>
      </c>
      <c r="C281" t="s">
        <v>36</v>
      </c>
      <c r="D281" t="s">
        <v>15</v>
      </c>
      <c r="E281" t="s">
        <v>854</v>
      </c>
      <c r="F281" t="s">
        <v>854</v>
      </c>
      <c r="G281" t="s">
        <v>855</v>
      </c>
      <c r="H281" t="s">
        <v>856</v>
      </c>
      <c r="I281" t="s">
        <v>855</v>
      </c>
    </row>
    <row r="282" spans="1:9" x14ac:dyDescent="0.2">
      <c r="A282" t="str">
        <f>"Z332C9C223"</f>
        <v>Z332C9C223</v>
      </c>
      <c r="B282" t="s">
        <v>9</v>
      </c>
      <c r="C282" t="s">
        <v>857</v>
      </c>
      <c r="D282" t="s">
        <v>15</v>
      </c>
      <c r="E282" t="s">
        <v>858</v>
      </c>
      <c r="F282" t="s">
        <v>858</v>
      </c>
      <c r="G282" t="s">
        <v>859</v>
      </c>
      <c r="H282" t="s">
        <v>860</v>
      </c>
      <c r="I282" t="s">
        <v>859</v>
      </c>
    </row>
    <row r="283" spans="1:9" x14ac:dyDescent="0.2">
      <c r="A283" t="str">
        <f>"Z8D2C99BA5"</f>
        <v>Z8D2C99BA5</v>
      </c>
      <c r="B283" t="s">
        <v>9</v>
      </c>
      <c r="C283" t="s">
        <v>36</v>
      </c>
      <c r="D283" t="s">
        <v>15</v>
      </c>
      <c r="E283" t="s">
        <v>110</v>
      </c>
      <c r="F283" t="s">
        <v>110</v>
      </c>
      <c r="G283" t="s">
        <v>861</v>
      </c>
      <c r="H283" t="s">
        <v>862</v>
      </c>
      <c r="I283" t="s">
        <v>861</v>
      </c>
    </row>
    <row r="284" spans="1:9" x14ac:dyDescent="0.2">
      <c r="A284" t="str">
        <f>"Z5A2C99BA0"</f>
        <v>Z5A2C99BA0</v>
      </c>
      <c r="B284" t="s">
        <v>9</v>
      </c>
      <c r="C284" t="s">
        <v>863</v>
      </c>
      <c r="D284" t="s">
        <v>15</v>
      </c>
      <c r="E284" t="s">
        <v>814</v>
      </c>
      <c r="F284" t="s">
        <v>814</v>
      </c>
      <c r="G284" t="s">
        <v>864</v>
      </c>
      <c r="H284" t="s">
        <v>865</v>
      </c>
      <c r="I284" t="s">
        <v>864</v>
      </c>
    </row>
    <row r="285" spans="1:9" x14ac:dyDescent="0.2">
      <c r="A285" t="str">
        <f>"ZDD2C99BA3"</f>
        <v>ZDD2C99BA3</v>
      </c>
      <c r="B285" t="s">
        <v>9</v>
      </c>
      <c r="C285" t="s">
        <v>36</v>
      </c>
      <c r="D285" t="s">
        <v>15</v>
      </c>
      <c r="E285" t="s">
        <v>110</v>
      </c>
      <c r="F285" t="s">
        <v>110</v>
      </c>
      <c r="G285" t="s">
        <v>866</v>
      </c>
      <c r="H285" t="s">
        <v>867</v>
      </c>
      <c r="I285" t="s">
        <v>866</v>
      </c>
    </row>
    <row r="286" spans="1:9" x14ac:dyDescent="0.2">
      <c r="A286" t="str">
        <f>"Z442C99B94"</f>
        <v>Z442C99B94</v>
      </c>
      <c r="B286" t="s">
        <v>9</v>
      </c>
      <c r="C286" t="s">
        <v>36</v>
      </c>
      <c r="D286" t="s">
        <v>15</v>
      </c>
      <c r="E286" t="s">
        <v>209</v>
      </c>
      <c r="F286" t="s">
        <v>209</v>
      </c>
      <c r="G286" t="s">
        <v>868</v>
      </c>
      <c r="H286" t="s">
        <v>869</v>
      </c>
      <c r="I286" t="s">
        <v>868</v>
      </c>
    </row>
    <row r="287" spans="1:9" x14ac:dyDescent="0.2">
      <c r="A287" t="str">
        <f>"Z552C9674B"</f>
        <v>Z552C9674B</v>
      </c>
      <c r="B287" t="s">
        <v>9</v>
      </c>
      <c r="C287" t="s">
        <v>36</v>
      </c>
      <c r="D287" t="s">
        <v>15</v>
      </c>
      <c r="E287" t="s">
        <v>251</v>
      </c>
      <c r="F287" t="s">
        <v>251</v>
      </c>
      <c r="G287" t="s">
        <v>870</v>
      </c>
      <c r="H287" t="s">
        <v>871</v>
      </c>
      <c r="I287" t="s">
        <v>870</v>
      </c>
    </row>
    <row r="288" spans="1:9" x14ac:dyDescent="0.2">
      <c r="A288" t="str">
        <f>"ZA72C93CAF"</f>
        <v>ZA72C93CAF</v>
      </c>
      <c r="B288" t="s">
        <v>9</v>
      </c>
      <c r="C288" t="s">
        <v>872</v>
      </c>
      <c r="D288" t="s">
        <v>15</v>
      </c>
      <c r="E288" t="s">
        <v>873</v>
      </c>
      <c r="F288" t="s">
        <v>873</v>
      </c>
      <c r="G288" t="s">
        <v>129</v>
      </c>
      <c r="H288" t="s">
        <v>874</v>
      </c>
      <c r="I288" t="s">
        <v>129</v>
      </c>
    </row>
    <row r="289" spans="1:9" x14ac:dyDescent="0.2">
      <c r="A289" t="str">
        <f>"Z442C9425B"</f>
        <v>Z442C9425B</v>
      </c>
      <c r="B289" t="s">
        <v>9</v>
      </c>
      <c r="C289" t="s">
        <v>875</v>
      </c>
      <c r="D289" t="s">
        <v>15</v>
      </c>
      <c r="E289" t="s">
        <v>684</v>
      </c>
      <c r="F289" t="s">
        <v>684</v>
      </c>
      <c r="G289" t="s">
        <v>876</v>
      </c>
      <c r="H289" t="s">
        <v>877</v>
      </c>
      <c r="I289" t="s">
        <v>876</v>
      </c>
    </row>
    <row r="290" spans="1:9" x14ac:dyDescent="0.2">
      <c r="A290" t="str">
        <f>"Z9A2C9945D"</f>
        <v>Z9A2C9945D</v>
      </c>
      <c r="B290" t="s">
        <v>9</v>
      </c>
      <c r="C290" t="s">
        <v>878</v>
      </c>
      <c r="D290" t="s">
        <v>15</v>
      </c>
      <c r="E290" t="s">
        <v>748</v>
      </c>
      <c r="F290" t="s">
        <v>748</v>
      </c>
      <c r="G290" t="s">
        <v>879</v>
      </c>
      <c r="H290" t="s">
        <v>874</v>
      </c>
      <c r="I290" t="s">
        <v>129</v>
      </c>
    </row>
    <row r="291" spans="1:9" x14ac:dyDescent="0.2">
      <c r="A291" t="str">
        <f>"Z1F2C90370"</f>
        <v>Z1F2C90370</v>
      </c>
      <c r="B291" t="s">
        <v>9</v>
      </c>
      <c r="C291" t="s">
        <v>36</v>
      </c>
      <c r="D291" t="s">
        <v>15</v>
      </c>
      <c r="E291" t="s">
        <v>110</v>
      </c>
      <c r="F291" t="s">
        <v>110</v>
      </c>
      <c r="G291" t="s">
        <v>880</v>
      </c>
      <c r="H291" t="s">
        <v>881</v>
      </c>
      <c r="I291" t="s">
        <v>880</v>
      </c>
    </row>
    <row r="292" spans="1:9" x14ac:dyDescent="0.2">
      <c r="A292" t="str">
        <f>"ZA42C843D1"</f>
        <v>ZA42C843D1</v>
      </c>
      <c r="B292" t="s">
        <v>9</v>
      </c>
      <c r="C292" t="s">
        <v>882</v>
      </c>
      <c r="D292" t="s">
        <v>15</v>
      </c>
      <c r="E292" t="s">
        <v>883</v>
      </c>
      <c r="F292" t="s">
        <v>883</v>
      </c>
      <c r="G292" t="s">
        <v>884</v>
      </c>
      <c r="H292" t="s">
        <v>885</v>
      </c>
      <c r="I292" t="s">
        <v>884</v>
      </c>
    </row>
    <row r="293" spans="1:9" x14ac:dyDescent="0.2">
      <c r="A293" t="str">
        <f>"ZB62C86DED"</f>
        <v>ZB62C86DED</v>
      </c>
      <c r="B293" t="s">
        <v>9</v>
      </c>
      <c r="C293" t="s">
        <v>886</v>
      </c>
      <c r="D293" t="s">
        <v>15</v>
      </c>
      <c r="E293" t="s">
        <v>81</v>
      </c>
      <c r="F293" t="s">
        <v>81</v>
      </c>
      <c r="G293" t="s">
        <v>887</v>
      </c>
      <c r="H293" t="s">
        <v>888</v>
      </c>
      <c r="I293" t="s">
        <v>887</v>
      </c>
    </row>
    <row r="294" spans="1:9" x14ac:dyDescent="0.2">
      <c r="A294" t="str">
        <f>"Z822C860E4"</f>
        <v>Z822C860E4</v>
      </c>
      <c r="B294" t="s">
        <v>9</v>
      </c>
      <c r="C294" t="s">
        <v>889</v>
      </c>
      <c r="D294" t="s">
        <v>15</v>
      </c>
      <c r="E294" t="s">
        <v>890</v>
      </c>
      <c r="F294" t="s">
        <v>890</v>
      </c>
      <c r="G294" t="s">
        <v>891</v>
      </c>
      <c r="H294" t="s">
        <v>892</v>
      </c>
      <c r="I294" t="s">
        <v>891</v>
      </c>
    </row>
    <row r="295" spans="1:9" x14ac:dyDescent="0.2">
      <c r="A295" t="str">
        <f>"Z7D2C7B8DD"</f>
        <v>Z7D2C7B8DD</v>
      </c>
      <c r="B295" t="s">
        <v>9</v>
      </c>
      <c r="C295" t="s">
        <v>893</v>
      </c>
      <c r="D295" t="s">
        <v>15</v>
      </c>
      <c r="E295" t="s">
        <v>450</v>
      </c>
      <c r="F295" t="s">
        <v>450</v>
      </c>
      <c r="G295" t="s">
        <v>894</v>
      </c>
      <c r="H295" t="s">
        <v>895</v>
      </c>
      <c r="I295" t="s">
        <v>896</v>
      </c>
    </row>
    <row r="296" spans="1:9" x14ac:dyDescent="0.2">
      <c r="A296" t="str">
        <f>"Z5C2C7FD6D"</f>
        <v>Z5C2C7FD6D</v>
      </c>
      <c r="B296" t="s">
        <v>9</v>
      </c>
      <c r="C296" t="s">
        <v>897</v>
      </c>
      <c r="D296" t="s">
        <v>15</v>
      </c>
      <c r="E296" t="s">
        <v>898</v>
      </c>
      <c r="F296" t="s">
        <v>898</v>
      </c>
      <c r="G296" t="s">
        <v>215</v>
      </c>
      <c r="H296" t="s">
        <v>899</v>
      </c>
      <c r="I296" t="s">
        <v>45</v>
      </c>
    </row>
    <row r="297" spans="1:9" x14ac:dyDescent="0.2">
      <c r="A297" t="str">
        <f>"ZDA2C78B56"</f>
        <v>ZDA2C78B56</v>
      </c>
      <c r="B297" t="s">
        <v>9</v>
      </c>
      <c r="C297" t="s">
        <v>900</v>
      </c>
      <c r="D297" t="s">
        <v>15</v>
      </c>
      <c r="E297" t="s">
        <v>901</v>
      </c>
      <c r="F297" t="s">
        <v>901</v>
      </c>
      <c r="G297" t="s">
        <v>902</v>
      </c>
      <c r="H297" t="s">
        <v>903</v>
      </c>
      <c r="I297" t="s">
        <v>902</v>
      </c>
    </row>
    <row r="298" spans="1:9" x14ac:dyDescent="0.2">
      <c r="A298" t="str">
        <f>"Z272C762EF"</f>
        <v>Z272C762EF</v>
      </c>
      <c r="B298" t="s">
        <v>9</v>
      </c>
      <c r="C298" t="s">
        <v>904</v>
      </c>
      <c r="D298" t="s">
        <v>15</v>
      </c>
      <c r="E298" t="s">
        <v>905</v>
      </c>
      <c r="F298" t="s">
        <v>905</v>
      </c>
      <c r="G298" t="s">
        <v>906</v>
      </c>
      <c r="H298" t="s">
        <v>907</v>
      </c>
      <c r="I298" t="s">
        <v>908</v>
      </c>
    </row>
    <row r="299" spans="1:9" x14ac:dyDescent="0.2">
      <c r="A299" t="str">
        <f>"ZC72C6B94C"</f>
        <v>ZC72C6B94C</v>
      </c>
      <c r="B299" t="s">
        <v>9</v>
      </c>
      <c r="C299" t="s">
        <v>909</v>
      </c>
      <c r="D299" t="s">
        <v>15</v>
      </c>
      <c r="E299" t="s">
        <v>910</v>
      </c>
      <c r="F299" t="s">
        <v>910</v>
      </c>
      <c r="G299" t="s">
        <v>911</v>
      </c>
      <c r="H299" t="s">
        <v>912</v>
      </c>
      <c r="I299" t="s">
        <v>911</v>
      </c>
    </row>
    <row r="300" spans="1:9" x14ac:dyDescent="0.2">
      <c r="A300" t="str">
        <f>"Z432C47399"</f>
        <v>Z432C47399</v>
      </c>
      <c r="B300" t="s">
        <v>9</v>
      </c>
      <c r="C300" t="s">
        <v>913</v>
      </c>
      <c r="D300" t="s">
        <v>15</v>
      </c>
      <c r="E300" t="s">
        <v>914</v>
      </c>
      <c r="F300" t="s">
        <v>914</v>
      </c>
      <c r="G300" t="s">
        <v>915</v>
      </c>
      <c r="H300" t="s">
        <v>916</v>
      </c>
      <c r="I300" t="s">
        <v>917</v>
      </c>
    </row>
    <row r="301" spans="1:9" x14ac:dyDescent="0.2">
      <c r="A301" t="str">
        <f>"Z2C2C62B83"</f>
        <v>Z2C2C62B83</v>
      </c>
      <c r="B301" t="s">
        <v>9</v>
      </c>
      <c r="C301" t="s">
        <v>918</v>
      </c>
      <c r="D301" t="s">
        <v>15</v>
      </c>
      <c r="E301" t="s">
        <v>221</v>
      </c>
      <c r="F301" t="s">
        <v>221</v>
      </c>
      <c r="G301" t="s">
        <v>919</v>
      </c>
      <c r="H301" t="s">
        <v>920</v>
      </c>
      <c r="I301" t="s">
        <v>919</v>
      </c>
    </row>
    <row r="302" spans="1:9" x14ac:dyDescent="0.2">
      <c r="A302" t="str">
        <f>"ZCA2C5A1B1"</f>
        <v>ZCA2C5A1B1</v>
      </c>
      <c r="B302" t="s">
        <v>9</v>
      </c>
      <c r="C302" t="s">
        <v>921</v>
      </c>
      <c r="D302" t="s">
        <v>15</v>
      </c>
      <c r="E302" t="s">
        <v>922</v>
      </c>
      <c r="F302" t="s">
        <v>922</v>
      </c>
      <c r="G302" t="s">
        <v>923</v>
      </c>
      <c r="H302" t="s">
        <v>924</v>
      </c>
      <c r="I302" t="s">
        <v>923</v>
      </c>
    </row>
    <row r="303" spans="1:9" x14ac:dyDescent="0.2">
      <c r="A303" t="str">
        <f>"Z022C61859"</f>
        <v>Z022C61859</v>
      </c>
      <c r="B303" t="s">
        <v>9</v>
      </c>
      <c r="C303" t="s">
        <v>925</v>
      </c>
      <c r="D303" t="s">
        <v>15</v>
      </c>
      <c r="E303" t="s">
        <v>926</v>
      </c>
      <c r="F303" t="s">
        <v>927</v>
      </c>
      <c r="G303" t="s">
        <v>928</v>
      </c>
      <c r="H303" t="s">
        <v>929</v>
      </c>
      <c r="I303" t="s">
        <v>45</v>
      </c>
    </row>
    <row r="304" spans="1:9" x14ac:dyDescent="0.2">
      <c r="A304" t="str">
        <f>"Z9C2C5A20A"</f>
        <v>Z9C2C5A20A</v>
      </c>
      <c r="B304" t="s">
        <v>9</v>
      </c>
      <c r="C304" t="s">
        <v>930</v>
      </c>
      <c r="D304" t="s">
        <v>15</v>
      </c>
      <c r="E304" t="s">
        <v>931</v>
      </c>
      <c r="F304" t="s">
        <v>931</v>
      </c>
      <c r="G304" t="s">
        <v>932</v>
      </c>
      <c r="H304" t="s">
        <v>933</v>
      </c>
      <c r="I304" t="s">
        <v>932</v>
      </c>
    </row>
    <row r="305" spans="1:9" x14ac:dyDescent="0.2">
      <c r="A305" t="str">
        <f>"Z5F2C53E42"</f>
        <v>Z5F2C53E42</v>
      </c>
      <c r="B305" t="s">
        <v>9</v>
      </c>
      <c r="C305" t="s">
        <v>934</v>
      </c>
      <c r="D305" t="s">
        <v>15</v>
      </c>
      <c r="E305" t="s">
        <v>166</v>
      </c>
      <c r="F305" t="s">
        <v>166</v>
      </c>
      <c r="G305" t="s">
        <v>154</v>
      </c>
      <c r="H305" t="s">
        <v>935</v>
      </c>
      <c r="I305" t="s">
        <v>154</v>
      </c>
    </row>
    <row r="306" spans="1:9" x14ac:dyDescent="0.2">
      <c r="A306" t="str">
        <f>"ZCB2C575D7"</f>
        <v>ZCB2C575D7</v>
      </c>
      <c r="B306" t="s">
        <v>9</v>
      </c>
      <c r="C306" t="s">
        <v>936</v>
      </c>
      <c r="D306" t="s">
        <v>15</v>
      </c>
      <c r="E306" t="s">
        <v>342</v>
      </c>
      <c r="F306" t="s">
        <v>342</v>
      </c>
      <c r="G306" t="s">
        <v>937</v>
      </c>
      <c r="H306" t="s">
        <v>938</v>
      </c>
      <c r="I306" t="s">
        <v>937</v>
      </c>
    </row>
    <row r="307" spans="1:9" x14ac:dyDescent="0.2">
      <c r="A307" t="str">
        <f>"Z812C51A52"</f>
        <v>Z812C51A52</v>
      </c>
      <c r="B307" t="s">
        <v>9</v>
      </c>
      <c r="C307" t="s">
        <v>36</v>
      </c>
      <c r="D307" t="s">
        <v>15</v>
      </c>
      <c r="E307" t="s">
        <v>149</v>
      </c>
      <c r="F307" t="s">
        <v>149</v>
      </c>
      <c r="G307" t="s">
        <v>939</v>
      </c>
      <c r="H307" t="s">
        <v>940</v>
      </c>
      <c r="I307" t="s">
        <v>939</v>
      </c>
    </row>
    <row r="308" spans="1:9" x14ac:dyDescent="0.2">
      <c r="A308" t="str">
        <f>"Z062C509D6"</f>
        <v>Z062C509D6</v>
      </c>
      <c r="B308" t="s">
        <v>9</v>
      </c>
      <c r="C308" t="s">
        <v>36</v>
      </c>
      <c r="D308" t="s">
        <v>15</v>
      </c>
      <c r="E308" t="s">
        <v>941</v>
      </c>
      <c r="F308" t="s">
        <v>941</v>
      </c>
      <c r="G308" t="s">
        <v>942</v>
      </c>
      <c r="H308" t="s">
        <v>943</v>
      </c>
      <c r="I308" t="s">
        <v>942</v>
      </c>
    </row>
    <row r="309" spans="1:9" x14ac:dyDescent="0.2">
      <c r="A309" t="str">
        <f>"Z952C51006"</f>
        <v>Z952C51006</v>
      </c>
      <c r="B309" t="s">
        <v>9</v>
      </c>
      <c r="C309" t="s">
        <v>36</v>
      </c>
      <c r="D309" t="s">
        <v>15</v>
      </c>
      <c r="E309" t="s">
        <v>251</v>
      </c>
      <c r="F309" t="s">
        <v>251</v>
      </c>
      <c r="G309" t="s">
        <v>944</v>
      </c>
      <c r="H309" t="s">
        <v>945</v>
      </c>
      <c r="I309" t="s">
        <v>944</v>
      </c>
    </row>
    <row r="310" spans="1:9" x14ac:dyDescent="0.2">
      <c r="A310" t="str">
        <f>"Z522C49122"</f>
        <v>Z522C49122</v>
      </c>
      <c r="B310" t="s">
        <v>9</v>
      </c>
      <c r="C310" t="s">
        <v>946</v>
      </c>
      <c r="D310" t="s">
        <v>15</v>
      </c>
      <c r="E310" t="s">
        <v>947</v>
      </c>
      <c r="F310" t="s">
        <v>947</v>
      </c>
      <c r="G310" t="s">
        <v>948</v>
      </c>
      <c r="H310" t="s">
        <v>949</v>
      </c>
      <c r="I310" t="s">
        <v>948</v>
      </c>
    </row>
    <row r="311" spans="1:9" x14ac:dyDescent="0.2">
      <c r="A311" t="str">
        <f>"Z9F2C4DFBC"</f>
        <v>Z9F2C4DFBC</v>
      </c>
      <c r="B311" t="s">
        <v>9</v>
      </c>
      <c r="C311" t="s">
        <v>950</v>
      </c>
      <c r="D311" t="s">
        <v>15</v>
      </c>
      <c r="E311" t="s">
        <v>951</v>
      </c>
      <c r="F311" t="s">
        <v>951</v>
      </c>
      <c r="G311" t="s">
        <v>952</v>
      </c>
      <c r="H311" t="s">
        <v>953</v>
      </c>
      <c r="I311" t="s">
        <v>954</v>
      </c>
    </row>
    <row r="312" spans="1:9" x14ac:dyDescent="0.2">
      <c r="A312" t="str">
        <f>"8131117A02"</f>
        <v>8131117A02</v>
      </c>
      <c r="B312" t="s">
        <v>9</v>
      </c>
      <c r="C312" t="s">
        <v>955</v>
      </c>
      <c r="D312" t="s">
        <v>31</v>
      </c>
      <c r="E312" t="s">
        <v>62</v>
      </c>
      <c r="F312" t="s">
        <v>62</v>
      </c>
      <c r="G312" t="s">
        <v>956</v>
      </c>
      <c r="H312" t="s">
        <v>957</v>
      </c>
      <c r="I312" t="s">
        <v>958</v>
      </c>
    </row>
    <row r="313" spans="1:9" x14ac:dyDescent="0.2">
      <c r="A313" t="str">
        <f>"81736125FF"</f>
        <v>81736125FF</v>
      </c>
      <c r="B313" t="s">
        <v>9</v>
      </c>
      <c r="C313" t="s">
        <v>959</v>
      </c>
      <c r="D313" t="s">
        <v>31</v>
      </c>
      <c r="E313" t="s">
        <v>960</v>
      </c>
      <c r="F313" t="s">
        <v>960</v>
      </c>
      <c r="G313" t="s">
        <v>961</v>
      </c>
      <c r="H313" t="s">
        <v>957</v>
      </c>
      <c r="I313" t="s">
        <v>962</v>
      </c>
    </row>
    <row r="314" spans="1:9" x14ac:dyDescent="0.2">
      <c r="A314" t="str">
        <f>"Z4C2C3C58A"</f>
        <v>Z4C2C3C58A</v>
      </c>
      <c r="B314" t="s">
        <v>9</v>
      </c>
      <c r="C314" t="s">
        <v>963</v>
      </c>
      <c r="D314" t="s">
        <v>15</v>
      </c>
      <c r="E314" t="s">
        <v>964</v>
      </c>
      <c r="F314" t="s">
        <v>964</v>
      </c>
      <c r="G314" t="s">
        <v>965</v>
      </c>
      <c r="H314" t="s">
        <v>966</v>
      </c>
      <c r="I314" t="s">
        <v>967</v>
      </c>
    </row>
    <row r="315" spans="1:9" x14ac:dyDescent="0.2">
      <c r="A315" t="str">
        <f>"Z1C2C3081E"</f>
        <v>Z1C2C3081E</v>
      </c>
      <c r="B315" t="s">
        <v>9</v>
      </c>
      <c r="C315" t="s">
        <v>968</v>
      </c>
      <c r="D315" t="s">
        <v>15</v>
      </c>
      <c r="E315" t="s">
        <v>969</v>
      </c>
      <c r="F315" t="s">
        <v>969</v>
      </c>
      <c r="G315" t="s">
        <v>970</v>
      </c>
      <c r="H315" t="s">
        <v>971</v>
      </c>
      <c r="I315" t="s">
        <v>970</v>
      </c>
    </row>
    <row r="316" spans="1:9" x14ac:dyDescent="0.2">
      <c r="A316" t="str">
        <f>"Z7B2C34CDD"</f>
        <v>Z7B2C34CDD</v>
      </c>
      <c r="B316" t="s">
        <v>9</v>
      </c>
      <c r="C316" t="s">
        <v>36</v>
      </c>
      <c r="D316" t="s">
        <v>15</v>
      </c>
      <c r="E316" t="s">
        <v>110</v>
      </c>
      <c r="F316" t="s">
        <v>110</v>
      </c>
      <c r="G316" t="s">
        <v>972</v>
      </c>
      <c r="H316" t="s">
        <v>973</v>
      </c>
      <c r="I316" t="s">
        <v>972</v>
      </c>
    </row>
    <row r="317" spans="1:9" x14ac:dyDescent="0.2">
      <c r="A317" t="str">
        <f>"Z692C34EE0"</f>
        <v>Z692C34EE0</v>
      </c>
      <c r="B317" t="s">
        <v>9</v>
      </c>
      <c r="C317" t="s">
        <v>36</v>
      </c>
      <c r="D317" t="s">
        <v>15</v>
      </c>
      <c r="E317" t="s">
        <v>755</v>
      </c>
      <c r="F317" t="s">
        <v>755</v>
      </c>
      <c r="G317" t="s">
        <v>974</v>
      </c>
      <c r="H317" t="s">
        <v>975</v>
      </c>
      <c r="I317" t="s">
        <v>974</v>
      </c>
    </row>
    <row r="318" spans="1:9" x14ac:dyDescent="0.2">
      <c r="A318" t="str">
        <f>"Z252C35414"</f>
        <v>Z252C35414</v>
      </c>
      <c r="B318" t="s">
        <v>9</v>
      </c>
      <c r="C318" t="s">
        <v>976</v>
      </c>
      <c r="D318" t="s">
        <v>15</v>
      </c>
      <c r="E318" t="s">
        <v>277</v>
      </c>
      <c r="F318" t="s">
        <v>277</v>
      </c>
      <c r="G318" t="s">
        <v>977</v>
      </c>
      <c r="H318" t="s">
        <v>978</v>
      </c>
      <c r="I318" t="s">
        <v>977</v>
      </c>
    </row>
    <row r="319" spans="1:9" x14ac:dyDescent="0.2">
      <c r="A319" t="str">
        <f>"Z092BBD0B2"</f>
        <v>Z092BBD0B2</v>
      </c>
      <c r="B319" t="s">
        <v>9</v>
      </c>
      <c r="C319" t="s">
        <v>979</v>
      </c>
      <c r="D319" t="s">
        <v>15</v>
      </c>
      <c r="E319" t="s">
        <v>980</v>
      </c>
      <c r="F319" t="s">
        <v>980</v>
      </c>
      <c r="G319" t="s">
        <v>981</v>
      </c>
      <c r="H319" t="s">
        <v>982</v>
      </c>
      <c r="I319" t="s">
        <v>983</v>
      </c>
    </row>
    <row r="320" spans="1:9" x14ac:dyDescent="0.2">
      <c r="A320" t="str">
        <f>"Z4E2C03D1B"</f>
        <v>Z4E2C03D1B</v>
      </c>
      <c r="B320" t="s">
        <v>9</v>
      </c>
      <c r="C320" t="s">
        <v>984</v>
      </c>
      <c r="D320" t="s">
        <v>15</v>
      </c>
      <c r="E320" t="s">
        <v>985</v>
      </c>
      <c r="F320" t="s">
        <v>985</v>
      </c>
      <c r="G320" t="s">
        <v>546</v>
      </c>
      <c r="H320" t="s">
        <v>986</v>
      </c>
      <c r="I320" t="s">
        <v>546</v>
      </c>
    </row>
    <row r="321" spans="1:9" x14ac:dyDescent="0.2">
      <c r="A321" t="str">
        <f>"Z242C06AA7"</f>
        <v>Z242C06AA7</v>
      </c>
      <c r="B321" t="s">
        <v>9</v>
      </c>
      <c r="C321" t="s">
        <v>987</v>
      </c>
      <c r="D321" t="s">
        <v>15</v>
      </c>
      <c r="E321" t="s">
        <v>70</v>
      </c>
      <c r="F321" t="s">
        <v>70</v>
      </c>
      <c r="G321" t="s">
        <v>988</v>
      </c>
      <c r="H321" t="s">
        <v>989</v>
      </c>
      <c r="I321" t="s">
        <v>988</v>
      </c>
    </row>
    <row r="322" spans="1:9" x14ac:dyDescent="0.2">
      <c r="A322" t="str">
        <f>"Z002C28CE0"</f>
        <v>Z002C28CE0</v>
      </c>
      <c r="B322" t="s">
        <v>9</v>
      </c>
      <c r="C322" t="s">
        <v>36</v>
      </c>
      <c r="D322" t="s">
        <v>15</v>
      </c>
      <c r="E322" t="s">
        <v>693</v>
      </c>
      <c r="F322" t="s">
        <v>693</v>
      </c>
      <c r="G322" t="s">
        <v>990</v>
      </c>
      <c r="H322" t="s">
        <v>991</v>
      </c>
      <c r="I322" t="s">
        <v>990</v>
      </c>
    </row>
    <row r="323" spans="1:9" x14ac:dyDescent="0.2">
      <c r="A323" t="str">
        <f>"Z362C2C983"</f>
        <v>Z362C2C983</v>
      </c>
      <c r="B323" t="s">
        <v>9</v>
      </c>
      <c r="C323" t="s">
        <v>992</v>
      </c>
      <c r="D323" t="s">
        <v>15</v>
      </c>
      <c r="E323" t="s">
        <v>81</v>
      </c>
      <c r="F323" t="s">
        <v>81</v>
      </c>
      <c r="G323" t="s">
        <v>993</v>
      </c>
      <c r="H323" t="s">
        <v>994</v>
      </c>
      <c r="I323" t="s">
        <v>993</v>
      </c>
    </row>
    <row r="324" spans="1:9" x14ac:dyDescent="0.2">
      <c r="A324" t="str">
        <f>"Z022C13B27"</f>
        <v>Z022C13B27</v>
      </c>
      <c r="B324" t="s">
        <v>9</v>
      </c>
      <c r="C324" t="s">
        <v>995</v>
      </c>
      <c r="D324" t="s">
        <v>15</v>
      </c>
      <c r="E324" t="s">
        <v>996</v>
      </c>
      <c r="F324" t="s">
        <v>996</v>
      </c>
      <c r="G324" t="s">
        <v>997</v>
      </c>
      <c r="H324" t="s">
        <v>998</v>
      </c>
      <c r="I324" t="s">
        <v>997</v>
      </c>
    </row>
    <row r="325" spans="1:9" x14ac:dyDescent="0.2">
      <c r="A325" t="str">
        <f>"Z492C26AA0"</f>
        <v>Z492C26AA0</v>
      </c>
      <c r="B325" t="s">
        <v>9</v>
      </c>
      <c r="C325" t="s">
        <v>999</v>
      </c>
      <c r="D325" t="s">
        <v>15</v>
      </c>
      <c r="E325" t="s">
        <v>1000</v>
      </c>
      <c r="F325" t="s">
        <v>1000</v>
      </c>
      <c r="G325" t="s">
        <v>1001</v>
      </c>
      <c r="H325" t="s">
        <v>1002</v>
      </c>
      <c r="I325" t="s">
        <v>1001</v>
      </c>
    </row>
    <row r="326" spans="1:9" x14ac:dyDescent="0.2">
      <c r="A326" t="str">
        <f>"Z252BCE4E4"</f>
        <v>Z252BCE4E4</v>
      </c>
      <c r="B326" t="s">
        <v>9</v>
      </c>
      <c r="C326" t="s">
        <v>1003</v>
      </c>
      <c r="D326" t="s">
        <v>15</v>
      </c>
      <c r="E326" t="s">
        <v>1004</v>
      </c>
      <c r="F326" t="s">
        <v>1004</v>
      </c>
      <c r="G326" t="s">
        <v>1005</v>
      </c>
      <c r="H326" t="s">
        <v>1006</v>
      </c>
      <c r="I326" t="s">
        <v>1005</v>
      </c>
    </row>
    <row r="327" spans="1:9" x14ac:dyDescent="0.2">
      <c r="A327" t="str">
        <f>"Z532C2007D"</f>
        <v>Z532C2007D</v>
      </c>
      <c r="B327" t="s">
        <v>9</v>
      </c>
      <c r="C327" t="s">
        <v>36</v>
      </c>
      <c r="D327" t="s">
        <v>15</v>
      </c>
      <c r="E327" t="s">
        <v>1007</v>
      </c>
      <c r="F327" t="s">
        <v>1007</v>
      </c>
      <c r="G327" t="s">
        <v>1008</v>
      </c>
      <c r="H327" t="s">
        <v>1009</v>
      </c>
      <c r="I327" t="s">
        <v>1010</v>
      </c>
    </row>
    <row r="328" spans="1:9" x14ac:dyDescent="0.2">
      <c r="A328" t="str">
        <f>"Z172C20BC5"</f>
        <v>Z172C20BC5</v>
      </c>
      <c r="B328" t="s">
        <v>9</v>
      </c>
      <c r="C328" t="s">
        <v>36</v>
      </c>
      <c r="D328" t="s">
        <v>15</v>
      </c>
      <c r="E328" t="s">
        <v>251</v>
      </c>
      <c r="F328" t="s">
        <v>251</v>
      </c>
      <c r="G328" t="s">
        <v>1011</v>
      </c>
      <c r="H328" t="s">
        <v>1012</v>
      </c>
      <c r="I328" t="s">
        <v>1011</v>
      </c>
    </row>
    <row r="329" spans="1:9" x14ac:dyDescent="0.2">
      <c r="A329" t="str">
        <f>"ZEE2C22171"</f>
        <v>ZEE2C22171</v>
      </c>
      <c r="B329" t="s">
        <v>9</v>
      </c>
      <c r="C329" t="s">
        <v>1013</v>
      </c>
      <c r="D329" t="s">
        <v>15</v>
      </c>
      <c r="E329" t="s">
        <v>1014</v>
      </c>
      <c r="F329" t="s">
        <v>1014</v>
      </c>
      <c r="G329" t="s">
        <v>1015</v>
      </c>
      <c r="H329" t="s">
        <v>1016</v>
      </c>
      <c r="I329" t="s">
        <v>1015</v>
      </c>
    </row>
    <row r="330" spans="1:9" x14ac:dyDescent="0.2">
      <c r="A330" t="str">
        <f>"Z582C1F808"</f>
        <v>Z582C1F808</v>
      </c>
      <c r="B330" t="s">
        <v>9</v>
      </c>
      <c r="C330" t="s">
        <v>1017</v>
      </c>
      <c r="D330" t="s">
        <v>15</v>
      </c>
      <c r="E330" t="s">
        <v>711</v>
      </c>
      <c r="F330" t="s">
        <v>711</v>
      </c>
      <c r="G330" t="s">
        <v>1018</v>
      </c>
      <c r="H330" t="s">
        <v>1019</v>
      </c>
      <c r="I330" t="s">
        <v>1018</v>
      </c>
    </row>
    <row r="331" spans="1:9" x14ac:dyDescent="0.2">
      <c r="A331" t="str">
        <f>"Z722C0F941"</f>
        <v>Z722C0F941</v>
      </c>
      <c r="B331" t="s">
        <v>9</v>
      </c>
      <c r="C331" t="s">
        <v>1020</v>
      </c>
      <c r="D331" t="s">
        <v>15</v>
      </c>
      <c r="E331" t="s">
        <v>416</v>
      </c>
      <c r="F331" t="s">
        <v>416</v>
      </c>
      <c r="G331" t="s">
        <v>1021</v>
      </c>
      <c r="H331" t="s">
        <v>1006</v>
      </c>
      <c r="I331" t="s">
        <v>1021</v>
      </c>
    </row>
    <row r="332" spans="1:9" x14ac:dyDescent="0.2">
      <c r="A332" t="str">
        <f>"Z2D2C1CD11"</f>
        <v>Z2D2C1CD11</v>
      </c>
      <c r="B332" t="s">
        <v>9</v>
      </c>
      <c r="C332" t="s">
        <v>1022</v>
      </c>
      <c r="D332" t="s">
        <v>15</v>
      </c>
      <c r="E332" t="s">
        <v>1023</v>
      </c>
      <c r="F332" t="s">
        <v>1023</v>
      </c>
      <c r="G332" t="s">
        <v>1024</v>
      </c>
      <c r="H332" t="s">
        <v>1025</v>
      </c>
      <c r="I332" t="s">
        <v>1024</v>
      </c>
    </row>
    <row r="333" spans="1:9" x14ac:dyDescent="0.2">
      <c r="A333" t="str">
        <f>"ZC62C1BB7A"</f>
        <v>ZC62C1BB7A</v>
      </c>
      <c r="B333" t="s">
        <v>9</v>
      </c>
      <c r="C333" t="s">
        <v>36</v>
      </c>
      <c r="D333" t="s">
        <v>15</v>
      </c>
      <c r="E333" t="s">
        <v>251</v>
      </c>
      <c r="F333" t="s">
        <v>251</v>
      </c>
      <c r="G333" t="s">
        <v>1026</v>
      </c>
      <c r="H333" t="s">
        <v>1027</v>
      </c>
      <c r="I333" t="s">
        <v>1026</v>
      </c>
    </row>
    <row r="334" spans="1:9" x14ac:dyDescent="0.2">
      <c r="A334" t="str">
        <f>"Z612BD709A"</f>
        <v>Z612BD709A</v>
      </c>
      <c r="B334" t="s">
        <v>9</v>
      </c>
      <c r="C334" t="s">
        <v>1028</v>
      </c>
      <c r="D334" t="s">
        <v>15</v>
      </c>
      <c r="E334" t="s">
        <v>518</v>
      </c>
      <c r="F334" t="s">
        <v>518</v>
      </c>
      <c r="G334" t="s">
        <v>219</v>
      </c>
      <c r="H334" t="s">
        <v>1029</v>
      </c>
      <c r="I334" t="s">
        <v>219</v>
      </c>
    </row>
    <row r="335" spans="1:9" x14ac:dyDescent="0.2">
      <c r="A335" t="str">
        <f>"804369289E"</f>
        <v>804369289E</v>
      </c>
      <c r="B335" t="s">
        <v>9</v>
      </c>
      <c r="C335" t="s">
        <v>1030</v>
      </c>
      <c r="D335" t="s">
        <v>31</v>
      </c>
      <c r="E335" t="s">
        <v>175</v>
      </c>
      <c r="F335" t="s">
        <v>175</v>
      </c>
      <c r="G335" t="s">
        <v>1031</v>
      </c>
      <c r="H335" t="s">
        <v>1032</v>
      </c>
      <c r="I335" t="s">
        <v>1033</v>
      </c>
    </row>
    <row r="336" spans="1:9" x14ac:dyDescent="0.2">
      <c r="A336" t="str">
        <f>"Z1E2C0B874"</f>
        <v>Z1E2C0B874</v>
      </c>
      <c r="B336" t="s">
        <v>9</v>
      </c>
      <c r="C336" t="s">
        <v>1034</v>
      </c>
      <c r="D336" t="s">
        <v>15</v>
      </c>
      <c r="E336" t="s">
        <v>1035</v>
      </c>
      <c r="F336" t="s">
        <v>1035</v>
      </c>
      <c r="G336" t="s">
        <v>1005</v>
      </c>
      <c r="H336" t="s">
        <v>1036</v>
      </c>
      <c r="I336" t="s">
        <v>1005</v>
      </c>
    </row>
    <row r="337" spans="1:9" x14ac:dyDescent="0.2">
      <c r="A337" t="str">
        <f>"Z2D2C041F0"</f>
        <v>Z2D2C041F0</v>
      </c>
      <c r="B337" t="s">
        <v>9</v>
      </c>
      <c r="C337" t="s">
        <v>1037</v>
      </c>
      <c r="D337" t="s">
        <v>15</v>
      </c>
      <c r="E337" t="s">
        <v>1038</v>
      </c>
      <c r="F337" t="s">
        <v>1038</v>
      </c>
      <c r="G337" t="s">
        <v>1039</v>
      </c>
      <c r="H337" t="s">
        <v>1040</v>
      </c>
      <c r="I337" t="s">
        <v>1039</v>
      </c>
    </row>
    <row r="338" spans="1:9" x14ac:dyDescent="0.2">
      <c r="A338" t="str">
        <f>"Z832C04196"</f>
        <v>Z832C04196</v>
      </c>
      <c r="B338" t="s">
        <v>9</v>
      </c>
      <c r="C338" t="s">
        <v>1041</v>
      </c>
      <c r="D338" t="s">
        <v>15</v>
      </c>
      <c r="E338" t="s">
        <v>1042</v>
      </c>
      <c r="F338" t="s">
        <v>1042</v>
      </c>
      <c r="G338" t="s">
        <v>1043</v>
      </c>
      <c r="H338" t="s">
        <v>1044</v>
      </c>
      <c r="I338" t="s">
        <v>1043</v>
      </c>
    </row>
    <row r="339" spans="1:9" x14ac:dyDescent="0.2">
      <c r="A339" t="str">
        <f>"Z482BFD38F"</f>
        <v>Z482BFD38F</v>
      </c>
      <c r="B339" t="s">
        <v>9</v>
      </c>
      <c r="C339" t="s">
        <v>1045</v>
      </c>
      <c r="D339" t="s">
        <v>15</v>
      </c>
      <c r="E339" t="s">
        <v>1046</v>
      </c>
      <c r="F339" t="s">
        <v>1046</v>
      </c>
      <c r="G339" t="s">
        <v>94</v>
      </c>
      <c r="H339" t="s">
        <v>1047</v>
      </c>
      <c r="I339" t="s">
        <v>94</v>
      </c>
    </row>
    <row r="340" spans="1:9" x14ac:dyDescent="0.2">
      <c r="A340" t="str">
        <f>"ZC22BF2D68"</f>
        <v>ZC22BF2D68</v>
      </c>
      <c r="B340" t="s">
        <v>9</v>
      </c>
      <c r="C340" t="s">
        <v>36</v>
      </c>
      <c r="D340" t="s">
        <v>15</v>
      </c>
      <c r="E340" t="s">
        <v>693</v>
      </c>
      <c r="F340" t="s">
        <v>693</v>
      </c>
      <c r="G340" t="s">
        <v>990</v>
      </c>
      <c r="H340" t="s">
        <v>1048</v>
      </c>
      <c r="I340" t="s">
        <v>990</v>
      </c>
    </row>
    <row r="341" spans="1:9" x14ac:dyDescent="0.2">
      <c r="A341" t="str">
        <f>"Z342BE16EB"</f>
        <v>Z342BE16EB</v>
      </c>
      <c r="B341" t="s">
        <v>9</v>
      </c>
      <c r="C341" t="s">
        <v>1049</v>
      </c>
      <c r="D341" t="s">
        <v>31</v>
      </c>
      <c r="E341" t="s">
        <v>1050</v>
      </c>
      <c r="F341" t="s">
        <v>1050</v>
      </c>
      <c r="G341" t="s">
        <v>1051</v>
      </c>
      <c r="H341" t="s">
        <v>1052</v>
      </c>
      <c r="I341" t="s">
        <v>1051</v>
      </c>
    </row>
    <row r="342" spans="1:9" x14ac:dyDescent="0.2">
      <c r="A342" t="str">
        <f>"ZDC2BE85E4"</f>
        <v>ZDC2BE85E4</v>
      </c>
      <c r="B342" t="s">
        <v>9</v>
      </c>
      <c r="C342" t="s">
        <v>1053</v>
      </c>
      <c r="D342" t="s">
        <v>15</v>
      </c>
      <c r="E342" t="s">
        <v>563</v>
      </c>
      <c r="F342" t="s">
        <v>563</v>
      </c>
      <c r="G342" t="s">
        <v>1054</v>
      </c>
      <c r="H342" t="s">
        <v>1055</v>
      </c>
      <c r="I342" t="s">
        <v>1054</v>
      </c>
    </row>
    <row r="343" spans="1:9" x14ac:dyDescent="0.2">
      <c r="A343" t="str">
        <f>"Z252BE9A2E"</f>
        <v>Z252BE9A2E</v>
      </c>
      <c r="B343" t="s">
        <v>9</v>
      </c>
      <c r="C343" t="s">
        <v>1056</v>
      </c>
      <c r="D343" t="s">
        <v>15</v>
      </c>
      <c r="E343" t="s">
        <v>1057</v>
      </c>
      <c r="F343" t="s">
        <v>1057</v>
      </c>
      <c r="G343" t="s">
        <v>289</v>
      </c>
      <c r="H343" t="s">
        <v>1058</v>
      </c>
      <c r="I343" t="s">
        <v>289</v>
      </c>
    </row>
    <row r="344" spans="1:9" x14ac:dyDescent="0.2">
      <c r="A344" t="str">
        <f>"ZA22BE1FFA"</f>
        <v>ZA22BE1FFA</v>
      </c>
      <c r="B344" t="s">
        <v>9</v>
      </c>
      <c r="C344" t="s">
        <v>1059</v>
      </c>
      <c r="D344" t="s">
        <v>15</v>
      </c>
      <c r="E344" t="s">
        <v>1060</v>
      </c>
      <c r="F344" t="s">
        <v>1060</v>
      </c>
      <c r="G344" t="s">
        <v>142</v>
      </c>
      <c r="H344" t="s">
        <v>1061</v>
      </c>
      <c r="I344" t="s">
        <v>142</v>
      </c>
    </row>
    <row r="345" spans="1:9" x14ac:dyDescent="0.2">
      <c r="A345" t="str">
        <f>"Z312BD4E18"</f>
        <v>Z312BD4E18</v>
      </c>
      <c r="B345" t="s">
        <v>9</v>
      </c>
      <c r="C345" t="s">
        <v>1062</v>
      </c>
      <c r="D345" t="s">
        <v>15</v>
      </c>
      <c r="E345" t="s">
        <v>1063</v>
      </c>
      <c r="F345" t="s">
        <v>1063</v>
      </c>
      <c r="G345" t="s">
        <v>1064</v>
      </c>
      <c r="H345" t="s">
        <v>1065</v>
      </c>
      <c r="I345" t="s">
        <v>1064</v>
      </c>
    </row>
    <row r="346" spans="1:9" x14ac:dyDescent="0.2">
      <c r="A346" t="str">
        <f>"ZE72BD6D80"</f>
        <v>ZE72BD6D80</v>
      </c>
      <c r="B346" t="s">
        <v>9</v>
      </c>
      <c r="C346" t="s">
        <v>36</v>
      </c>
      <c r="D346" t="s">
        <v>15</v>
      </c>
      <c r="E346" t="s">
        <v>1066</v>
      </c>
      <c r="F346" t="s">
        <v>1066</v>
      </c>
      <c r="G346" t="s">
        <v>1067</v>
      </c>
      <c r="H346" t="s">
        <v>1068</v>
      </c>
      <c r="I346" t="s">
        <v>1067</v>
      </c>
    </row>
    <row r="347" spans="1:9" x14ac:dyDescent="0.2">
      <c r="A347" t="str">
        <f>"ZF82BCE5E0"</f>
        <v>ZF82BCE5E0</v>
      </c>
      <c r="B347" t="s">
        <v>9</v>
      </c>
      <c r="C347" t="s">
        <v>36</v>
      </c>
      <c r="D347" t="s">
        <v>15</v>
      </c>
      <c r="E347" t="s">
        <v>135</v>
      </c>
      <c r="F347" t="s">
        <v>135</v>
      </c>
      <c r="G347" t="s">
        <v>1069</v>
      </c>
      <c r="H347" t="s">
        <v>1070</v>
      </c>
      <c r="I347" t="s">
        <v>1071</v>
      </c>
    </row>
    <row r="348" spans="1:9" x14ac:dyDescent="0.2">
      <c r="A348" t="str">
        <f>"Z642BCE72A"</f>
        <v>Z642BCE72A</v>
      </c>
      <c r="B348" t="s">
        <v>9</v>
      </c>
      <c r="C348" t="s">
        <v>36</v>
      </c>
      <c r="D348" t="s">
        <v>15</v>
      </c>
      <c r="E348" t="s">
        <v>37</v>
      </c>
      <c r="F348" t="s">
        <v>37</v>
      </c>
      <c r="G348" t="s">
        <v>1072</v>
      </c>
      <c r="H348" t="s">
        <v>1073</v>
      </c>
      <c r="I348" t="s">
        <v>1072</v>
      </c>
    </row>
    <row r="349" spans="1:9" x14ac:dyDescent="0.2">
      <c r="A349" t="str">
        <f>"Z132BCE00A"</f>
        <v>Z132BCE00A</v>
      </c>
      <c r="B349" t="s">
        <v>9</v>
      </c>
      <c r="C349" t="s">
        <v>36</v>
      </c>
      <c r="D349" t="s">
        <v>15</v>
      </c>
      <c r="E349" t="s">
        <v>152</v>
      </c>
      <c r="F349" t="s">
        <v>152</v>
      </c>
      <c r="G349" t="s">
        <v>1074</v>
      </c>
      <c r="H349" t="s">
        <v>1075</v>
      </c>
      <c r="I349" t="s">
        <v>1074</v>
      </c>
    </row>
    <row r="350" spans="1:9" x14ac:dyDescent="0.2">
      <c r="A350" t="str">
        <f>"ZBC2BCE469"</f>
        <v>ZBC2BCE469</v>
      </c>
      <c r="B350" t="s">
        <v>9</v>
      </c>
      <c r="C350" t="s">
        <v>36</v>
      </c>
      <c r="D350" t="s">
        <v>15</v>
      </c>
      <c r="E350" t="s">
        <v>145</v>
      </c>
      <c r="F350" t="s">
        <v>145</v>
      </c>
      <c r="G350" t="s">
        <v>1076</v>
      </c>
      <c r="H350" t="s">
        <v>1073</v>
      </c>
      <c r="I350" t="s">
        <v>1076</v>
      </c>
    </row>
    <row r="351" spans="1:9" x14ac:dyDescent="0.2">
      <c r="A351" t="str">
        <f>"Z182B0885B"</f>
        <v>Z182B0885B</v>
      </c>
      <c r="B351" t="s">
        <v>9</v>
      </c>
      <c r="C351" t="s">
        <v>36</v>
      </c>
      <c r="D351" t="s">
        <v>15</v>
      </c>
      <c r="E351" t="s">
        <v>209</v>
      </c>
      <c r="F351" t="s">
        <v>209</v>
      </c>
      <c r="G351" t="s">
        <v>1077</v>
      </c>
      <c r="H351" t="s">
        <v>1078</v>
      </c>
      <c r="I351" t="s">
        <v>1077</v>
      </c>
    </row>
    <row r="352" spans="1:9" x14ac:dyDescent="0.2">
      <c r="A352" t="str">
        <f>"Z3F2BC9B80"</f>
        <v>Z3F2BC9B80</v>
      </c>
      <c r="B352" t="s">
        <v>9</v>
      </c>
      <c r="C352" t="s">
        <v>36</v>
      </c>
      <c r="D352" t="s">
        <v>15</v>
      </c>
      <c r="E352" t="s">
        <v>120</v>
      </c>
      <c r="F352" t="s">
        <v>120</v>
      </c>
      <c r="G352" t="s">
        <v>1079</v>
      </c>
      <c r="H352" t="s">
        <v>1080</v>
      </c>
      <c r="I352" t="s">
        <v>1079</v>
      </c>
    </row>
    <row r="353" spans="1:9" x14ac:dyDescent="0.2">
      <c r="A353" t="str">
        <f>"ZDA2BCA8D8"</f>
        <v>ZDA2BCA8D8</v>
      </c>
      <c r="B353" t="s">
        <v>9</v>
      </c>
      <c r="C353" t="s">
        <v>36</v>
      </c>
      <c r="D353" t="s">
        <v>15</v>
      </c>
      <c r="E353" t="s">
        <v>149</v>
      </c>
      <c r="F353" t="s">
        <v>149</v>
      </c>
      <c r="G353" t="s">
        <v>1081</v>
      </c>
      <c r="H353" t="s">
        <v>1082</v>
      </c>
      <c r="I353" t="s">
        <v>1081</v>
      </c>
    </row>
    <row r="354" spans="1:9" x14ac:dyDescent="0.2">
      <c r="A354" t="str">
        <f>"Z4A2BC9D7C"</f>
        <v>Z4A2BC9D7C</v>
      </c>
      <c r="B354" t="s">
        <v>9</v>
      </c>
      <c r="C354" t="s">
        <v>36</v>
      </c>
      <c r="D354" t="s">
        <v>15</v>
      </c>
      <c r="E354" t="s">
        <v>110</v>
      </c>
      <c r="F354" t="s">
        <v>110</v>
      </c>
      <c r="G354" t="s">
        <v>1083</v>
      </c>
      <c r="H354" t="s">
        <v>1084</v>
      </c>
      <c r="I354" t="s">
        <v>1083</v>
      </c>
    </row>
    <row r="355" spans="1:9" x14ac:dyDescent="0.2">
      <c r="A355" t="str">
        <f>"Z3D2BCA1D3"</f>
        <v>Z3D2BCA1D3</v>
      </c>
      <c r="B355" t="s">
        <v>9</v>
      </c>
      <c r="C355" t="s">
        <v>36</v>
      </c>
      <c r="D355" t="s">
        <v>15</v>
      </c>
      <c r="E355" t="s">
        <v>552</v>
      </c>
      <c r="F355" t="s">
        <v>552</v>
      </c>
      <c r="G355" t="s">
        <v>1085</v>
      </c>
      <c r="H355" t="s">
        <v>1086</v>
      </c>
    </row>
    <row r="356" spans="1:9" x14ac:dyDescent="0.2">
      <c r="A356" t="str">
        <f>"Z3A2BCA009"</f>
        <v>Z3A2BCA009</v>
      </c>
      <c r="B356" t="s">
        <v>9</v>
      </c>
      <c r="C356" t="s">
        <v>36</v>
      </c>
      <c r="D356" t="s">
        <v>15</v>
      </c>
      <c r="E356" t="s">
        <v>693</v>
      </c>
      <c r="F356" t="s">
        <v>693</v>
      </c>
      <c r="G356" t="s">
        <v>1087</v>
      </c>
      <c r="H356" t="s">
        <v>1088</v>
      </c>
      <c r="I356" t="s">
        <v>1087</v>
      </c>
    </row>
    <row r="357" spans="1:9" x14ac:dyDescent="0.2">
      <c r="A357" t="str">
        <f>"Z9D2BC5D93"</f>
        <v>Z9D2BC5D93</v>
      </c>
      <c r="B357" t="s">
        <v>9</v>
      </c>
      <c r="C357" t="s">
        <v>36</v>
      </c>
      <c r="D357" t="s">
        <v>15</v>
      </c>
      <c r="E357" t="s">
        <v>126</v>
      </c>
      <c r="F357" t="s">
        <v>126</v>
      </c>
      <c r="G357" t="s">
        <v>1089</v>
      </c>
      <c r="H357" t="s">
        <v>1090</v>
      </c>
      <c r="I357" t="s">
        <v>1089</v>
      </c>
    </row>
    <row r="358" spans="1:9" x14ac:dyDescent="0.2">
      <c r="A358" t="str">
        <f>"ZD72BC53B7"</f>
        <v>ZD72BC53B7</v>
      </c>
      <c r="B358" t="s">
        <v>9</v>
      </c>
      <c r="C358" t="s">
        <v>36</v>
      </c>
      <c r="D358" t="s">
        <v>15</v>
      </c>
      <c r="E358" t="s">
        <v>149</v>
      </c>
      <c r="F358" t="s">
        <v>149</v>
      </c>
      <c r="G358" t="s">
        <v>1091</v>
      </c>
      <c r="H358" t="s">
        <v>1092</v>
      </c>
      <c r="I358" t="s">
        <v>1091</v>
      </c>
    </row>
    <row r="359" spans="1:9" x14ac:dyDescent="0.2">
      <c r="A359" t="str">
        <f>"Z342BC51F1"</f>
        <v>Z342BC51F1</v>
      </c>
      <c r="B359" t="s">
        <v>9</v>
      </c>
      <c r="C359" t="s">
        <v>36</v>
      </c>
      <c r="D359" t="s">
        <v>15</v>
      </c>
      <c r="E359" t="s">
        <v>145</v>
      </c>
      <c r="F359" t="s">
        <v>145</v>
      </c>
      <c r="G359" t="s">
        <v>1093</v>
      </c>
      <c r="H359" t="s">
        <v>1094</v>
      </c>
      <c r="I359" t="s">
        <v>1093</v>
      </c>
    </row>
    <row r="360" spans="1:9" x14ac:dyDescent="0.2">
      <c r="A360" t="str">
        <f>"Z022BC5718"</f>
        <v>Z022BC5718</v>
      </c>
      <c r="B360" t="s">
        <v>9</v>
      </c>
      <c r="C360" t="s">
        <v>36</v>
      </c>
      <c r="D360" t="s">
        <v>15</v>
      </c>
      <c r="E360" t="s">
        <v>255</v>
      </c>
      <c r="F360" t="s">
        <v>255</v>
      </c>
      <c r="G360" t="s">
        <v>1095</v>
      </c>
      <c r="H360" t="s">
        <v>1096</v>
      </c>
      <c r="I360" t="s">
        <v>1095</v>
      </c>
    </row>
    <row r="361" spans="1:9" x14ac:dyDescent="0.2">
      <c r="A361" t="str">
        <f>"ZC02BB71E4"</f>
        <v>ZC02BB71E4</v>
      </c>
      <c r="B361" t="s">
        <v>9</v>
      </c>
      <c r="C361" t="s">
        <v>36</v>
      </c>
      <c r="D361" t="s">
        <v>15</v>
      </c>
      <c r="E361" t="s">
        <v>251</v>
      </c>
      <c r="F361" t="s">
        <v>251</v>
      </c>
      <c r="G361" t="s">
        <v>1097</v>
      </c>
      <c r="H361" t="s">
        <v>1098</v>
      </c>
      <c r="I361" t="s">
        <v>1099</v>
      </c>
    </row>
    <row r="362" spans="1:9" x14ac:dyDescent="0.2">
      <c r="A362" t="str">
        <f>"ZE02BB0DAF"</f>
        <v>ZE02BB0DAF</v>
      </c>
      <c r="B362" t="s">
        <v>9</v>
      </c>
      <c r="C362" t="s">
        <v>1100</v>
      </c>
      <c r="D362" t="s">
        <v>15</v>
      </c>
      <c r="E362" t="s">
        <v>1101</v>
      </c>
      <c r="F362" t="s">
        <v>1101</v>
      </c>
      <c r="G362" t="s">
        <v>597</v>
      </c>
      <c r="H362" t="s">
        <v>1102</v>
      </c>
      <c r="I362" t="s">
        <v>597</v>
      </c>
    </row>
    <row r="363" spans="1:9" x14ac:dyDescent="0.2">
      <c r="A363" t="str">
        <f>"Z1C2BB42BF"</f>
        <v>Z1C2BB42BF</v>
      </c>
      <c r="B363" t="s">
        <v>9</v>
      </c>
      <c r="C363" t="s">
        <v>36</v>
      </c>
      <c r="D363" t="s">
        <v>15</v>
      </c>
      <c r="E363" t="s">
        <v>1103</v>
      </c>
      <c r="F363" t="s">
        <v>1103</v>
      </c>
      <c r="G363" t="s">
        <v>1104</v>
      </c>
      <c r="H363" t="s">
        <v>1105</v>
      </c>
      <c r="I363" t="s">
        <v>1104</v>
      </c>
    </row>
    <row r="364" spans="1:9" x14ac:dyDescent="0.2">
      <c r="A364" t="str">
        <f>"ZBA2BAF1CB"</f>
        <v>ZBA2BAF1CB</v>
      </c>
      <c r="B364" t="s">
        <v>9</v>
      </c>
      <c r="C364" t="s">
        <v>1106</v>
      </c>
      <c r="D364" t="s">
        <v>15</v>
      </c>
      <c r="E364" t="s">
        <v>70</v>
      </c>
      <c r="F364" t="s">
        <v>70</v>
      </c>
      <c r="G364" t="s">
        <v>1107</v>
      </c>
      <c r="H364" t="s">
        <v>1108</v>
      </c>
      <c r="I364" t="s">
        <v>1107</v>
      </c>
    </row>
    <row r="365" spans="1:9" x14ac:dyDescent="0.2">
      <c r="A365" t="str">
        <f>"ZA02BB3A34"</f>
        <v>ZA02BB3A34</v>
      </c>
      <c r="B365" t="s">
        <v>9</v>
      </c>
      <c r="C365" t="s">
        <v>1109</v>
      </c>
      <c r="D365" t="s">
        <v>15</v>
      </c>
      <c r="E365" t="s">
        <v>1038</v>
      </c>
      <c r="F365" t="s">
        <v>1038</v>
      </c>
      <c r="G365" t="s">
        <v>272</v>
      </c>
      <c r="H365" t="s">
        <v>1110</v>
      </c>
      <c r="I365" t="s">
        <v>272</v>
      </c>
    </row>
    <row r="366" spans="1:9" x14ac:dyDescent="0.2">
      <c r="A366" t="str">
        <f>"Z192BAF380"</f>
        <v>Z192BAF380</v>
      </c>
      <c r="B366" t="s">
        <v>9</v>
      </c>
      <c r="C366" t="s">
        <v>1111</v>
      </c>
      <c r="D366" t="s">
        <v>15</v>
      </c>
      <c r="E366" t="s">
        <v>1000</v>
      </c>
      <c r="F366" t="s">
        <v>1000</v>
      </c>
      <c r="G366" t="s">
        <v>1112</v>
      </c>
      <c r="H366" t="s">
        <v>1113</v>
      </c>
      <c r="I366" t="s">
        <v>1112</v>
      </c>
    </row>
    <row r="367" spans="1:9" x14ac:dyDescent="0.2">
      <c r="A367" t="str">
        <f>"Z002BAD054"</f>
        <v>Z002BAD054</v>
      </c>
      <c r="B367" t="s">
        <v>9</v>
      </c>
      <c r="C367" t="s">
        <v>1114</v>
      </c>
      <c r="D367" t="s">
        <v>15</v>
      </c>
      <c r="E367" t="s">
        <v>693</v>
      </c>
      <c r="F367" t="s">
        <v>693</v>
      </c>
      <c r="G367" t="s">
        <v>1115</v>
      </c>
      <c r="H367" t="s">
        <v>1116</v>
      </c>
      <c r="I367" t="s">
        <v>1117</v>
      </c>
    </row>
    <row r="368" spans="1:9" x14ac:dyDescent="0.2">
      <c r="A368" t="str">
        <f>"ZBA2BAD461"</f>
        <v>ZBA2BAD461</v>
      </c>
      <c r="B368" t="s">
        <v>9</v>
      </c>
      <c r="C368" t="s">
        <v>1118</v>
      </c>
      <c r="D368" t="s">
        <v>15</v>
      </c>
      <c r="E368" t="s">
        <v>1119</v>
      </c>
      <c r="F368" t="s">
        <v>1119</v>
      </c>
      <c r="G368" t="s">
        <v>1120</v>
      </c>
      <c r="H368" t="s">
        <v>1121</v>
      </c>
      <c r="I368" t="s">
        <v>1120</v>
      </c>
    </row>
    <row r="369" spans="1:9" x14ac:dyDescent="0.2">
      <c r="A369" t="str">
        <f>"Z4C2BAD32A"</f>
        <v>Z4C2BAD32A</v>
      </c>
      <c r="B369" t="s">
        <v>9</v>
      </c>
      <c r="C369" t="s">
        <v>1122</v>
      </c>
      <c r="D369" t="s">
        <v>15</v>
      </c>
      <c r="E369" t="s">
        <v>1123</v>
      </c>
      <c r="F369" t="s">
        <v>1123</v>
      </c>
      <c r="G369" t="s">
        <v>1124</v>
      </c>
      <c r="H369" t="s">
        <v>1125</v>
      </c>
      <c r="I369" t="s">
        <v>1124</v>
      </c>
    </row>
    <row r="370" spans="1:9" x14ac:dyDescent="0.2">
      <c r="A370" t="str">
        <f>"ZE42BAD6E0"</f>
        <v>ZE42BAD6E0</v>
      </c>
      <c r="B370" t="s">
        <v>9</v>
      </c>
      <c r="C370" t="s">
        <v>36</v>
      </c>
      <c r="D370" t="s">
        <v>15</v>
      </c>
      <c r="E370" t="s">
        <v>696</v>
      </c>
      <c r="F370" t="s">
        <v>696</v>
      </c>
      <c r="G370" t="s">
        <v>1126</v>
      </c>
      <c r="H370" t="s">
        <v>1127</v>
      </c>
    </row>
    <row r="371" spans="1:9" x14ac:dyDescent="0.2">
      <c r="A371" t="str">
        <f>"Z9F2BA002F"</f>
        <v>Z9F2BA002F</v>
      </c>
      <c r="B371" t="s">
        <v>9</v>
      </c>
      <c r="C371" t="s">
        <v>1128</v>
      </c>
      <c r="D371" t="s">
        <v>15</v>
      </c>
      <c r="E371" t="s">
        <v>1129</v>
      </c>
      <c r="F371" t="s">
        <v>1129</v>
      </c>
      <c r="G371" t="s">
        <v>1130</v>
      </c>
      <c r="H371" t="s">
        <v>1131</v>
      </c>
      <c r="I371" t="s">
        <v>1130</v>
      </c>
    </row>
    <row r="372" spans="1:9" x14ac:dyDescent="0.2">
      <c r="A372" t="str">
        <f>"ZAD2BA2064"</f>
        <v>ZAD2BA2064</v>
      </c>
      <c r="B372" t="s">
        <v>9</v>
      </c>
      <c r="C372" t="s">
        <v>36</v>
      </c>
      <c r="D372" t="s">
        <v>15</v>
      </c>
      <c r="E372" t="s">
        <v>120</v>
      </c>
      <c r="F372" t="s">
        <v>120</v>
      </c>
      <c r="G372" t="s">
        <v>1132</v>
      </c>
      <c r="H372" t="s">
        <v>1133</v>
      </c>
      <c r="I372" t="s">
        <v>1132</v>
      </c>
    </row>
    <row r="373" spans="1:9" x14ac:dyDescent="0.2">
      <c r="A373" t="str">
        <f>"ZAC2B9DF69"</f>
        <v>ZAC2B9DF69</v>
      </c>
      <c r="B373" t="s">
        <v>9</v>
      </c>
      <c r="C373" t="s">
        <v>1134</v>
      </c>
      <c r="D373" t="s">
        <v>15</v>
      </c>
      <c r="E373" t="s">
        <v>81</v>
      </c>
      <c r="F373" t="s">
        <v>81</v>
      </c>
      <c r="G373" t="s">
        <v>1135</v>
      </c>
      <c r="H373" t="s">
        <v>1136</v>
      </c>
      <c r="I373" t="s">
        <v>20</v>
      </c>
    </row>
    <row r="374" spans="1:9" x14ac:dyDescent="0.2">
      <c r="A374" t="str">
        <f>"Z492B97E22"</f>
        <v>Z492B97E22</v>
      </c>
      <c r="B374" t="s">
        <v>9</v>
      </c>
      <c r="C374" t="s">
        <v>36</v>
      </c>
      <c r="D374" t="s">
        <v>15</v>
      </c>
      <c r="E374" t="s">
        <v>110</v>
      </c>
      <c r="F374" t="s">
        <v>110</v>
      </c>
      <c r="G374" t="s">
        <v>1137</v>
      </c>
      <c r="H374" t="s">
        <v>1138</v>
      </c>
      <c r="I374" t="s">
        <v>1137</v>
      </c>
    </row>
    <row r="375" spans="1:9" x14ac:dyDescent="0.2">
      <c r="A375" t="str">
        <f>"Z552B97695"</f>
        <v>Z552B97695</v>
      </c>
      <c r="B375" t="s">
        <v>9</v>
      </c>
      <c r="C375" t="s">
        <v>1139</v>
      </c>
      <c r="D375" t="s">
        <v>15</v>
      </c>
      <c r="E375" t="s">
        <v>1140</v>
      </c>
      <c r="F375" t="s">
        <v>1140</v>
      </c>
      <c r="G375" t="s">
        <v>997</v>
      </c>
      <c r="H375" t="s">
        <v>1141</v>
      </c>
      <c r="I375" t="s">
        <v>1142</v>
      </c>
    </row>
    <row r="376" spans="1:9" x14ac:dyDescent="0.2">
      <c r="A376" t="str">
        <f>"Z2A2B8D20A"</f>
        <v>Z2A2B8D20A</v>
      </c>
      <c r="B376" t="s">
        <v>9</v>
      </c>
      <c r="C376" t="s">
        <v>1143</v>
      </c>
      <c r="D376" t="s">
        <v>15</v>
      </c>
      <c r="E376" t="s">
        <v>1144</v>
      </c>
      <c r="F376" t="s">
        <v>1144</v>
      </c>
      <c r="G376" t="s">
        <v>1145</v>
      </c>
      <c r="H376" t="s">
        <v>1146</v>
      </c>
      <c r="I376" t="s">
        <v>1145</v>
      </c>
    </row>
    <row r="377" spans="1:9" x14ac:dyDescent="0.2">
      <c r="A377" t="str">
        <f>"ZA22B85A69"</f>
        <v>ZA22B85A69</v>
      </c>
      <c r="B377" t="s">
        <v>9</v>
      </c>
      <c r="C377" t="s">
        <v>36</v>
      </c>
      <c r="D377" t="s">
        <v>15</v>
      </c>
      <c r="E377" t="s">
        <v>110</v>
      </c>
      <c r="F377" t="s">
        <v>110</v>
      </c>
      <c r="G377" t="s">
        <v>1147</v>
      </c>
      <c r="H377" t="s">
        <v>1148</v>
      </c>
      <c r="I377" t="s">
        <v>1147</v>
      </c>
    </row>
    <row r="378" spans="1:9" x14ac:dyDescent="0.2">
      <c r="A378" t="str">
        <f>"ZD82B88275"</f>
        <v>ZD82B88275</v>
      </c>
      <c r="B378" t="s">
        <v>9</v>
      </c>
      <c r="C378" t="s">
        <v>1149</v>
      </c>
      <c r="D378" t="s">
        <v>15</v>
      </c>
      <c r="E378" t="s">
        <v>1060</v>
      </c>
      <c r="F378" t="s">
        <v>1060</v>
      </c>
      <c r="G378" t="s">
        <v>20</v>
      </c>
      <c r="H378" t="s">
        <v>1150</v>
      </c>
      <c r="I378" t="s">
        <v>20</v>
      </c>
    </row>
    <row r="379" spans="1:9" x14ac:dyDescent="0.2">
      <c r="A379" t="str">
        <f>"Z762B84B9C"</f>
        <v>Z762B84B9C</v>
      </c>
      <c r="B379" t="s">
        <v>9</v>
      </c>
      <c r="C379" t="s">
        <v>36</v>
      </c>
      <c r="D379" t="s">
        <v>15</v>
      </c>
      <c r="E379" t="s">
        <v>103</v>
      </c>
      <c r="F379" t="s">
        <v>103</v>
      </c>
      <c r="G379" t="s">
        <v>1151</v>
      </c>
      <c r="H379" t="s">
        <v>1152</v>
      </c>
      <c r="I379" t="s">
        <v>1151</v>
      </c>
    </row>
    <row r="380" spans="1:9" x14ac:dyDescent="0.2">
      <c r="A380" t="str">
        <f>"ZAC2B88162"</f>
        <v>ZAC2B88162</v>
      </c>
      <c r="B380" t="s">
        <v>9</v>
      </c>
      <c r="C380" t="s">
        <v>1153</v>
      </c>
      <c r="D380" t="s">
        <v>15</v>
      </c>
      <c r="E380" t="s">
        <v>1060</v>
      </c>
      <c r="F380" t="s">
        <v>1060</v>
      </c>
      <c r="G380" t="s">
        <v>540</v>
      </c>
      <c r="H380" t="s">
        <v>1154</v>
      </c>
      <c r="I380" t="s">
        <v>540</v>
      </c>
    </row>
    <row r="381" spans="1:9" x14ac:dyDescent="0.2">
      <c r="A381" t="str">
        <f>"Z242B87A24"</f>
        <v>Z242B87A24</v>
      </c>
      <c r="B381" t="s">
        <v>9</v>
      </c>
      <c r="C381" t="s">
        <v>36</v>
      </c>
      <c r="D381" t="s">
        <v>15</v>
      </c>
      <c r="E381" t="s">
        <v>854</v>
      </c>
      <c r="F381" t="s">
        <v>854</v>
      </c>
      <c r="G381" t="s">
        <v>1155</v>
      </c>
      <c r="H381" t="s">
        <v>1156</v>
      </c>
      <c r="I381" t="s">
        <v>1155</v>
      </c>
    </row>
    <row r="382" spans="1:9" x14ac:dyDescent="0.2">
      <c r="A382" t="str">
        <f>"ZD02AD6BCE"</f>
        <v>ZD02AD6BCE</v>
      </c>
      <c r="B382" t="s">
        <v>9</v>
      </c>
      <c r="C382" t="s">
        <v>1157</v>
      </c>
      <c r="D382" t="s">
        <v>1158</v>
      </c>
      <c r="E382" t="s">
        <v>62</v>
      </c>
      <c r="F382" t="s">
        <v>62</v>
      </c>
      <c r="G382" t="s">
        <v>94</v>
      </c>
      <c r="H382" t="s">
        <v>1159</v>
      </c>
      <c r="I382" t="s">
        <v>1160</v>
      </c>
    </row>
    <row r="383" spans="1:9" x14ac:dyDescent="0.2">
      <c r="A383" t="str">
        <f>"Z2F2BEAB95"</f>
        <v>Z2F2BEAB95</v>
      </c>
      <c r="B383" t="s">
        <v>9</v>
      </c>
      <c r="C383" t="s">
        <v>1161</v>
      </c>
      <c r="D383" t="s">
        <v>15</v>
      </c>
      <c r="E383" t="s">
        <v>57</v>
      </c>
      <c r="F383" t="s">
        <v>57</v>
      </c>
      <c r="G383" t="s">
        <v>1162</v>
      </c>
      <c r="H383" t="s">
        <v>1163</v>
      </c>
      <c r="I383" t="s">
        <v>1162</v>
      </c>
    </row>
    <row r="384" spans="1:9" x14ac:dyDescent="0.2">
      <c r="A384" t="str">
        <f>"ZE72E6705C"</f>
        <v>ZE72E6705C</v>
      </c>
      <c r="B384" t="s">
        <v>9</v>
      </c>
      <c r="C384" t="s">
        <v>1164</v>
      </c>
      <c r="D384" t="s">
        <v>15</v>
      </c>
      <c r="E384" t="s">
        <v>1165</v>
      </c>
      <c r="F384" t="s">
        <v>1165</v>
      </c>
      <c r="G384" t="s">
        <v>1166</v>
      </c>
      <c r="H384" t="s">
        <v>1167</v>
      </c>
      <c r="I384" t="s">
        <v>1166</v>
      </c>
    </row>
    <row r="385" spans="1:9" x14ac:dyDescent="0.2">
      <c r="A385" t="str">
        <f>"Z682C05AAA"</f>
        <v>Z682C05AAA</v>
      </c>
      <c r="B385" t="s">
        <v>9</v>
      </c>
      <c r="C385" t="s">
        <v>1168</v>
      </c>
      <c r="D385" t="s">
        <v>15</v>
      </c>
      <c r="E385" t="s">
        <v>1169</v>
      </c>
      <c r="F385" t="s">
        <v>1169</v>
      </c>
      <c r="G385" t="s">
        <v>1170</v>
      </c>
      <c r="H385" t="s">
        <v>1171</v>
      </c>
      <c r="I385" t="s">
        <v>1170</v>
      </c>
    </row>
    <row r="386" spans="1:9" x14ac:dyDescent="0.2">
      <c r="A386" t="str">
        <f>"7970017A15"</f>
        <v>7970017A15</v>
      </c>
      <c r="B386" t="s">
        <v>9</v>
      </c>
      <c r="C386" t="s">
        <v>1172</v>
      </c>
      <c r="D386" t="s">
        <v>11</v>
      </c>
      <c r="E386" t="s">
        <v>407</v>
      </c>
      <c r="F386" t="s">
        <v>407</v>
      </c>
      <c r="G386" t="s">
        <v>1173</v>
      </c>
      <c r="H386" t="s">
        <v>1174</v>
      </c>
      <c r="I386" t="s">
        <v>1175</v>
      </c>
    </row>
    <row r="387" spans="1:9" x14ac:dyDescent="0.2">
      <c r="A387" t="str">
        <f>"ZBC2B6328D"</f>
        <v>ZBC2B6328D</v>
      </c>
      <c r="B387" t="s">
        <v>9</v>
      </c>
      <c r="C387" t="s">
        <v>1176</v>
      </c>
      <c r="D387" t="s">
        <v>15</v>
      </c>
      <c r="E387" t="s">
        <v>1177</v>
      </c>
      <c r="F387" t="s">
        <v>1177</v>
      </c>
      <c r="G387" t="s">
        <v>1178</v>
      </c>
      <c r="H387" t="s">
        <v>1179</v>
      </c>
      <c r="I387" t="s">
        <v>1178</v>
      </c>
    </row>
    <row r="388" spans="1:9" x14ac:dyDescent="0.2">
      <c r="A388" t="str">
        <f>"Z862B71FFA"</f>
        <v>Z862B71FFA</v>
      </c>
      <c r="B388" t="s">
        <v>9</v>
      </c>
      <c r="C388" t="s">
        <v>1180</v>
      </c>
      <c r="D388" t="s">
        <v>15</v>
      </c>
      <c r="E388" t="s">
        <v>1181</v>
      </c>
      <c r="F388" t="s">
        <v>1181</v>
      </c>
      <c r="G388" t="s">
        <v>1182</v>
      </c>
      <c r="H388" t="s">
        <v>1183</v>
      </c>
      <c r="I388" t="s">
        <v>1182</v>
      </c>
    </row>
    <row r="389" spans="1:9" x14ac:dyDescent="0.2">
      <c r="A389" t="str">
        <f>"ZD62B630BC"</f>
        <v>ZD62B630BC</v>
      </c>
      <c r="B389" t="s">
        <v>9</v>
      </c>
      <c r="C389" t="s">
        <v>1184</v>
      </c>
      <c r="D389" t="s">
        <v>15</v>
      </c>
      <c r="E389" t="s">
        <v>1185</v>
      </c>
      <c r="F389" t="s">
        <v>1185</v>
      </c>
      <c r="G389" t="s">
        <v>1186</v>
      </c>
      <c r="H389" t="s">
        <v>1187</v>
      </c>
      <c r="I389" t="s">
        <v>1186</v>
      </c>
    </row>
    <row r="390" spans="1:9" x14ac:dyDescent="0.2">
      <c r="A390" t="str">
        <f>"Z7D2B6323D"</f>
        <v>Z7D2B6323D</v>
      </c>
      <c r="B390" t="s">
        <v>9</v>
      </c>
      <c r="C390" t="s">
        <v>1188</v>
      </c>
      <c r="D390" t="s">
        <v>15</v>
      </c>
      <c r="E390" t="s">
        <v>1189</v>
      </c>
      <c r="F390" t="s">
        <v>1189</v>
      </c>
      <c r="G390" t="s">
        <v>1190</v>
      </c>
      <c r="H390" t="s">
        <v>1191</v>
      </c>
      <c r="I390" t="s">
        <v>1190</v>
      </c>
    </row>
    <row r="391" spans="1:9" x14ac:dyDescent="0.2">
      <c r="A391" t="str">
        <f>"ZB12B5B11B"</f>
        <v>ZB12B5B11B</v>
      </c>
      <c r="B391" t="s">
        <v>9</v>
      </c>
      <c r="C391" t="s">
        <v>1192</v>
      </c>
      <c r="D391" t="s">
        <v>15</v>
      </c>
      <c r="E391" t="s">
        <v>1193</v>
      </c>
      <c r="F391" t="s">
        <v>1193</v>
      </c>
      <c r="G391" t="s">
        <v>1194</v>
      </c>
      <c r="H391" t="s">
        <v>1195</v>
      </c>
      <c r="I391" t="s">
        <v>1194</v>
      </c>
    </row>
    <row r="392" spans="1:9" x14ac:dyDescent="0.2">
      <c r="A392" t="str">
        <f>"Z582B4A10F"</f>
        <v>Z582B4A10F</v>
      </c>
      <c r="B392" t="s">
        <v>9</v>
      </c>
      <c r="C392" t="s">
        <v>1196</v>
      </c>
      <c r="D392" t="s">
        <v>15</v>
      </c>
      <c r="E392" t="s">
        <v>1197</v>
      </c>
      <c r="F392" t="s">
        <v>1197</v>
      </c>
      <c r="G392" t="s">
        <v>1198</v>
      </c>
      <c r="H392" t="s">
        <v>1199</v>
      </c>
      <c r="I392" t="s">
        <v>1198</v>
      </c>
    </row>
    <row r="393" spans="1:9" x14ac:dyDescent="0.2">
      <c r="A393" t="str">
        <f>"Z862B3D8B2"</f>
        <v>Z862B3D8B2</v>
      </c>
      <c r="B393" t="s">
        <v>9</v>
      </c>
      <c r="C393" t="s">
        <v>1200</v>
      </c>
      <c r="D393" t="s">
        <v>15</v>
      </c>
      <c r="E393" t="s">
        <v>1201</v>
      </c>
      <c r="F393" t="s">
        <v>1201</v>
      </c>
      <c r="G393" t="s">
        <v>1202</v>
      </c>
      <c r="H393" t="s">
        <v>1203</v>
      </c>
      <c r="I393" t="s">
        <v>1202</v>
      </c>
    </row>
    <row r="394" spans="1:9" x14ac:dyDescent="0.2">
      <c r="A394" t="str">
        <f>"ZBC2B3D59A"</f>
        <v>ZBC2B3D59A</v>
      </c>
      <c r="B394" t="s">
        <v>9</v>
      </c>
      <c r="C394" t="s">
        <v>1204</v>
      </c>
      <c r="D394" t="s">
        <v>15</v>
      </c>
      <c r="E394" t="s">
        <v>187</v>
      </c>
      <c r="F394" t="s">
        <v>187</v>
      </c>
      <c r="G394" t="s">
        <v>1205</v>
      </c>
      <c r="H394" t="s">
        <v>1206</v>
      </c>
      <c r="I394" t="s">
        <v>1205</v>
      </c>
    </row>
    <row r="395" spans="1:9" x14ac:dyDescent="0.2">
      <c r="A395" t="str">
        <f>"Z212B3D6F7"</f>
        <v>Z212B3D6F7</v>
      </c>
      <c r="B395" t="s">
        <v>9</v>
      </c>
      <c r="C395" t="s">
        <v>1207</v>
      </c>
      <c r="D395" t="s">
        <v>15</v>
      </c>
      <c r="E395" t="s">
        <v>706</v>
      </c>
      <c r="F395" t="s">
        <v>706</v>
      </c>
      <c r="G395" t="s">
        <v>1208</v>
      </c>
      <c r="H395" t="s">
        <v>1206</v>
      </c>
      <c r="I395" t="s">
        <v>1208</v>
      </c>
    </row>
    <row r="396" spans="1:9" x14ac:dyDescent="0.2">
      <c r="A396" t="str">
        <f>"ZA22B3183A"</f>
        <v>ZA22B3183A</v>
      </c>
      <c r="B396" t="s">
        <v>9</v>
      </c>
      <c r="C396" t="s">
        <v>1209</v>
      </c>
      <c r="D396" t="s">
        <v>15</v>
      </c>
      <c r="E396" t="s">
        <v>233</v>
      </c>
      <c r="F396" t="s">
        <v>233</v>
      </c>
      <c r="G396" t="s">
        <v>234</v>
      </c>
      <c r="H396" t="s">
        <v>1210</v>
      </c>
      <c r="I396" t="s">
        <v>234</v>
      </c>
    </row>
    <row r="397" spans="1:9" x14ac:dyDescent="0.2">
      <c r="A397" t="str">
        <f>"ZD32AD35B5"</f>
        <v>ZD32AD35B5</v>
      </c>
      <c r="B397" t="s">
        <v>9</v>
      </c>
      <c r="C397" t="s">
        <v>1211</v>
      </c>
      <c r="D397" t="s">
        <v>15</v>
      </c>
      <c r="E397" t="s">
        <v>1014</v>
      </c>
      <c r="F397" t="s">
        <v>1014</v>
      </c>
      <c r="G397" t="s">
        <v>1212</v>
      </c>
      <c r="H397" t="s">
        <v>1213</v>
      </c>
      <c r="I397" t="s">
        <v>1212</v>
      </c>
    </row>
    <row r="398" spans="1:9" x14ac:dyDescent="0.2">
      <c r="A398" t="str">
        <f>"Z2B2B20AE1"</f>
        <v>Z2B2B20AE1</v>
      </c>
      <c r="B398" t="s">
        <v>9</v>
      </c>
      <c r="C398" t="s">
        <v>36</v>
      </c>
      <c r="D398" t="s">
        <v>15</v>
      </c>
      <c r="E398" t="s">
        <v>37</v>
      </c>
      <c r="F398" t="s">
        <v>37</v>
      </c>
      <c r="G398" t="s">
        <v>1214</v>
      </c>
      <c r="H398" t="s">
        <v>1215</v>
      </c>
      <c r="I398" t="s">
        <v>1214</v>
      </c>
    </row>
    <row r="399" spans="1:9" x14ac:dyDescent="0.2">
      <c r="A399" t="str">
        <f>"Z892B209BE"</f>
        <v>Z892B209BE</v>
      </c>
      <c r="B399" t="s">
        <v>9</v>
      </c>
      <c r="C399" t="s">
        <v>36</v>
      </c>
      <c r="D399" t="s">
        <v>15</v>
      </c>
      <c r="E399" t="s">
        <v>251</v>
      </c>
      <c r="F399" t="s">
        <v>251</v>
      </c>
      <c r="G399" t="s">
        <v>1216</v>
      </c>
      <c r="H399" t="s">
        <v>1217</v>
      </c>
      <c r="I399" t="s">
        <v>1216</v>
      </c>
    </row>
    <row r="400" spans="1:9" x14ac:dyDescent="0.2">
      <c r="A400" t="str">
        <f>"Z962B20953"</f>
        <v>Z962B20953</v>
      </c>
      <c r="B400" t="s">
        <v>9</v>
      </c>
      <c r="C400" t="s">
        <v>36</v>
      </c>
      <c r="D400" t="s">
        <v>15</v>
      </c>
      <c r="E400" t="s">
        <v>110</v>
      </c>
      <c r="F400" t="s">
        <v>110</v>
      </c>
      <c r="G400" t="s">
        <v>1218</v>
      </c>
      <c r="H400" t="s">
        <v>1219</v>
      </c>
      <c r="I400" t="s">
        <v>1220</v>
      </c>
    </row>
    <row r="401" spans="1:9" x14ac:dyDescent="0.2">
      <c r="A401" t="str">
        <f>"Z402B196F6"</f>
        <v>Z402B196F6</v>
      </c>
      <c r="B401" t="s">
        <v>9</v>
      </c>
      <c r="C401" t="s">
        <v>1221</v>
      </c>
      <c r="D401" t="s">
        <v>15</v>
      </c>
      <c r="E401" t="s">
        <v>1222</v>
      </c>
      <c r="F401" t="s">
        <v>1222</v>
      </c>
      <c r="G401" t="s">
        <v>1223</v>
      </c>
      <c r="H401" t="s">
        <v>1224</v>
      </c>
      <c r="I401" t="s">
        <v>1223</v>
      </c>
    </row>
    <row r="402" spans="1:9" x14ac:dyDescent="0.2">
      <c r="A402" t="str">
        <f>"Z062B19DE1"</f>
        <v>Z062B19DE1</v>
      </c>
      <c r="B402" t="s">
        <v>9</v>
      </c>
      <c r="C402" t="s">
        <v>1225</v>
      </c>
      <c r="D402" t="s">
        <v>15</v>
      </c>
      <c r="E402" t="s">
        <v>1226</v>
      </c>
      <c r="F402" t="s">
        <v>1226</v>
      </c>
      <c r="G402" t="s">
        <v>1227</v>
      </c>
      <c r="H402" t="s">
        <v>1224</v>
      </c>
      <c r="I402" t="s">
        <v>1227</v>
      </c>
    </row>
    <row r="403" spans="1:9" x14ac:dyDescent="0.2">
      <c r="A403" t="str">
        <f>"Z442B18E3C"</f>
        <v>Z442B18E3C</v>
      </c>
      <c r="B403" t="s">
        <v>9</v>
      </c>
      <c r="C403" t="s">
        <v>1228</v>
      </c>
      <c r="D403" t="s">
        <v>15</v>
      </c>
      <c r="E403" t="s">
        <v>1201</v>
      </c>
      <c r="F403" t="s">
        <v>1201</v>
      </c>
      <c r="G403" t="s">
        <v>1229</v>
      </c>
      <c r="H403" t="s">
        <v>1230</v>
      </c>
      <c r="I403" t="s">
        <v>1229</v>
      </c>
    </row>
    <row r="404" spans="1:9" x14ac:dyDescent="0.2">
      <c r="A404" t="str">
        <f>"Z9C2B1878F"</f>
        <v>Z9C2B1878F</v>
      </c>
      <c r="B404" t="s">
        <v>9</v>
      </c>
      <c r="C404" t="s">
        <v>1231</v>
      </c>
      <c r="D404" t="s">
        <v>15</v>
      </c>
      <c r="E404" t="s">
        <v>348</v>
      </c>
      <c r="F404" t="s">
        <v>348</v>
      </c>
      <c r="G404" t="s">
        <v>1232</v>
      </c>
      <c r="H404" t="s">
        <v>1233</v>
      </c>
      <c r="I404" t="s">
        <v>1232</v>
      </c>
    </row>
    <row r="405" spans="1:9" x14ac:dyDescent="0.2">
      <c r="A405" t="str">
        <f>"Z452B0E4E2"</f>
        <v>Z452B0E4E2</v>
      </c>
      <c r="B405" t="s">
        <v>9</v>
      </c>
      <c r="C405" t="s">
        <v>36</v>
      </c>
      <c r="D405" t="s">
        <v>15</v>
      </c>
      <c r="E405" t="s">
        <v>251</v>
      </c>
      <c r="F405" t="s">
        <v>251</v>
      </c>
      <c r="G405" t="s">
        <v>1234</v>
      </c>
      <c r="H405" t="s">
        <v>1235</v>
      </c>
      <c r="I405" t="s">
        <v>1236</v>
      </c>
    </row>
    <row r="406" spans="1:9" x14ac:dyDescent="0.2">
      <c r="A406" t="str">
        <f>"Z3B2B0DE44"</f>
        <v>Z3B2B0DE44</v>
      </c>
      <c r="B406" t="s">
        <v>9</v>
      </c>
      <c r="C406" t="s">
        <v>36</v>
      </c>
      <c r="D406" t="s">
        <v>15</v>
      </c>
      <c r="E406" t="s">
        <v>1007</v>
      </c>
      <c r="F406" t="s">
        <v>1007</v>
      </c>
      <c r="G406" t="s">
        <v>1237</v>
      </c>
      <c r="H406" t="s">
        <v>1238</v>
      </c>
      <c r="I406" t="s">
        <v>1237</v>
      </c>
    </row>
    <row r="407" spans="1:9" x14ac:dyDescent="0.2">
      <c r="A407" t="str">
        <f>"ZE72B0A3B7"</f>
        <v>ZE72B0A3B7</v>
      </c>
      <c r="B407" t="s">
        <v>9</v>
      </c>
      <c r="C407" t="s">
        <v>36</v>
      </c>
      <c r="D407" t="s">
        <v>15</v>
      </c>
      <c r="E407" t="s">
        <v>1038</v>
      </c>
      <c r="F407" t="s">
        <v>1038</v>
      </c>
      <c r="G407" t="s">
        <v>1239</v>
      </c>
      <c r="H407" t="s">
        <v>1240</v>
      </c>
      <c r="I407" t="s">
        <v>1239</v>
      </c>
    </row>
    <row r="408" spans="1:9" x14ac:dyDescent="0.2">
      <c r="A408" t="str">
        <f>"ZF42B09A79"</f>
        <v>ZF42B09A79</v>
      </c>
      <c r="B408" t="s">
        <v>9</v>
      </c>
      <c r="C408" t="s">
        <v>36</v>
      </c>
      <c r="D408" t="s">
        <v>15</v>
      </c>
      <c r="E408" t="s">
        <v>145</v>
      </c>
      <c r="F408" t="s">
        <v>145</v>
      </c>
      <c r="G408" t="s">
        <v>1241</v>
      </c>
      <c r="H408" t="s">
        <v>1242</v>
      </c>
      <c r="I408" t="s">
        <v>1241</v>
      </c>
    </row>
    <row r="409" spans="1:9" x14ac:dyDescent="0.2">
      <c r="A409" t="str">
        <f>"Z8B2B087FA"</f>
        <v>Z8B2B087FA</v>
      </c>
      <c r="B409" t="s">
        <v>9</v>
      </c>
      <c r="C409" t="s">
        <v>36</v>
      </c>
      <c r="D409" t="s">
        <v>15</v>
      </c>
      <c r="E409" t="s">
        <v>120</v>
      </c>
      <c r="F409" t="s">
        <v>120</v>
      </c>
      <c r="G409" t="s">
        <v>1243</v>
      </c>
      <c r="H409" t="s">
        <v>1244</v>
      </c>
      <c r="I409" t="s">
        <v>1243</v>
      </c>
    </row>
    <row r="410" spans="1:9" x14ac:dyDescent="0.2">
      <c r="A410" t="str">
        <f>"Z702B09A31"</f>
        <v>Z702B09A31</v>
      </c>
      <c r="B410" t="s">
        <v>9</v>
      </c>
      <c r="C410" t="s">
        <v>36</v>
      </c>
      <c r="D410" t="s">
        <v>15</v>
      </c>
      <c r="E410" t="s">
        <v>120</v>
      </c>
      <c r="F410" t="s">
        <v>120</v>
      </c>
      <c r="G410" t="s">
        <v>1245</v>
      </c>
      <c r="H410" t="s">
        <v>1242</v>
      </c>
      <c r="I410" t="s">
        <v>1245</v>
      </c>
    </row>
    <row r="411" spans="1:9" x14ac:dyDescent="0.2">
      <c r="A411" t="str">
        <f>"Z332B0909D"</f>
        <v>Z332B0909D</v>
      </c>
      <c r="B411" t="s">
        <v>9</v>
      </c>
      <c r="C411" t="s">
        <v>1246</v>
      </c>
      <c r="D411" t="s">
        <v>15</v>
      </c>
      <c r="E411" t="s">
        <v>1247</v>
      </c>
      <c r="F411" t="s">
        <v>1247</v>
      </c>
      <c r="G411" t="s">
        <v>1248</v>
      </c>
      <c r="H411" t="s">
        <v>1249</v>
      </c>
      <c r="I411" t="s">
        <v>1248</v>
      </c>
    </row>
    <row r="412" spans="1:9" x14ac:dyDescent="0.2">
      <c r="A412" t="str">
        <f>"ZF62B0932B"</f>
        <v>ZF62B0932B</v>
      </c>
      <c r="B412" t="s">
        <v>9</v>
      </c>
      <c r="C412" t="s">
        <v>1250</v>
      </c>
      <c r="D412" t="s">
        <v>15</v>
      </c>
      <c r="E412" t="s">
        <v>910</v>
      </c>
      <c r="F412" t="s">
        <v>910</v>
      </c>
      <c r="G412" t="s">
        <v>1251</v>
      </c>
      <c r="H412" t="s">
        <v>1252</v>
      </c>
      <c r="I412" t="s">
        <v>1251</v>
      </c>
    </row>
    <row r="413" spans="1:9" x14ac:dyDescent="0.2">
      <c r="A413" t="str">
        <f>"Z622B0937A"</f>
        <v>Z622B0937A</v>
      </c>
      <c r="B413" t="s">
        <v>9</v>
      </c>
      <c r="C413" t="s">
        <v>1253</v>
      </c>
      <c r="D413" t="s">
        <v>15</v>
      </c>
      <c r="E413" t="s">
        <v>277</v>
      </c>
      <c r="F413" t="s">
        <v>277</v>
      </c>
      <c r="G413" t="s">
        <v>1254</v>
      </c>
      <c r="H413" t="s">
        <v>1252</v>
      </c>
      <c r="I413" t="s">
        <v>1254</v>
      </c>
    </row>
    <row r="414" spans="1:9" x14ac:dyDescent="0.2">
      <c r="A414" t="str">
        <f>"Z932B09ACD"</f>
        <v>Z932B09ACD</v>
      </c>
      <c r="B414" t="s">
        <v>9</v>
      </c>
      <c r="C414" t="s">
        <v>36</v>
      </c>
      <c r="D414" t="s">
        <v>15</v>
      </c>
      <c r="E414" t="s">
        <v>261</v>
      </c>
      <c r="F414" t="s">
        <v>261</v>
      </c>
      <c r="G414" t="s">
        <v>1255</v>
      </c>
      <c r="H414" t="s">
        <v>1242</v>
      </c>
      <c r="I414" t="s">
        <v>1255</v>
      </c>
    </row>
    <row r="415" spans="1:9" x14ac:dyDescent="0.2">
      <c r="A415" t="str">
        <f>"Z1B2B035D3"</f>
        <v>Z1B2B035D3</v>
      </c>
      <c r="B415" t="s">
        <v>9</v>
      </c>
      <c r="C415" t="s">
        <v>1256</v>
      </c>
      <c r="D415" t="s">
        <v>15</v>
      </c>
      <c r="E415" t="s">
        <v>762</v>
      </c>
      <c r="F415" t="s">
        <v>762</v>
      </c>
      <c r="G415" t="s">
        <v>1257</v>
      </c>
      <c r="H415" t="s">
        <v>1258</v>
      </c>
      <c r="I415" t="s">
        <v>1257</v>
      </c>
    </row>
    <row r="416" spans="1:9" x14ac:dyDescent="0.2">
      <c r="A416" t="str">
        <f>"Z482B0333F"</f>
        <v>Z482B0333F</v>
      </c>
      <c r="B416" t="s">
        <v>9</v>
      </c>
      <c r="C416" t="s">
        <v>36</v>
      </c>
      <c r="D416" t="s">
        <v>15</v>
      </c>
      <c r="E416" t="s">
        <v>143</v>
      </c>
      <c r="F416" t="s">
        <v>143</v>
      </c>
      <c r="G416" t="s">
        <v>1259</v>
      </c>
      <c r="H416" t="s">
        <v>1260</v>
      </c>
      <c r="I416" t="s">
        <v>1259</v>
      </c>
    </row>
    <row r="417" spans="1:9" x14ac:dyDescent="0.2">
      <c r="A417" t="str">
        <f>"Z9B2AEC073"</f>
        <v>Z9B2AEC073</v>
      </c>
      <c r="B417" t="s">
        <v>9</v>
      </c>
      <c r="C417" t="s">
        <v>36</v>
      </c>
      <c r="D417" t="s">
        <v>15</v>
      </c>
      <c r="E417" t="s">
        <v>1261</v>
      </c>
      <c r="F417" t="s">
        <v>1261</v>
      </c>
      <c r="G417" t="s">
        <v>1262</v>
      </c>
      <c r="H417" t="s">
        <v>1263</v>
      </c>
      <c r="I417" t="s">
        <v>1262</v>
      </c>
    </row>
    <row r="418" spans="1:9" x14ac:dyDescent="0.2">
      <c r="A418" t="str">
        <f>"Z722AFB161"</f>
        <v>Z722AFB161</v>
      </c>
      <c r="B418" t="s">
        <v>9</v>
      </c>
      <c r="C418" t="s">
        <v>1264</v>
      </c>
      <c r="D418" t="s">
        <v>15</v>
      </c>
      <c r="E418" t="s">
        <v>432</v>
      </c>
      <c r="F418" t="s">
        <v>432</v>
      </c>
      <c r="G418" t="s">
        <v>1265</v>
      </c>
      <c r="H418" t="s">
        <v>1266</v>
      </c>
      <c r="I418" t="s">
        <v>1265</v>
      </c>
    </row>
    <row r="419" spans="1:9" x14ac:dyDescent="0.2">
      <c r="A419" t="str">
        <f>"Z022AEBF69"</f>
        <v>Z022AEBF69</v>
      </c>
      <c r="B419" t="s">
        <v>9</v>
      </c>
      <c r="C419" t="s">
        <v>36</v>
      </c>
      <c r="D419" t="s">
        <v>15</v>
      </c>
      <c r="E419" t="s">
        <v>110</v>
      </c>
      <c r="F419" t="s">
        <v>110</v>
      </c>
      <c r="G419" t="s">
        <v>1267</v>
      </c>
      <c r="H419" t="s">
        <v>1268</v>
      </c>
      <c r="I419" t="s">
        <v>1267</v>
      </c>
    </row>
    <row r="420" spans="1:9" x14ac:dyDescent="0.2">
      <c r="A420" t="str">
        <f>"Z7D2AEBC49"</f>
        <v>Z7D2AEBC49</v>
      </c>
      <c r="B420" t="s">
        <v>9</v>
      </c>
      <c r="C420" t="s">
        <v>36</v>
      </c>
      <c r="D420" t="s">
        <v>15</v>
      </c>
      <c r="E420" t="s">
        <v>251</v>
      </c>
      <c r="F420" t="s">
        <v>251</v>
      </c>
      <c r="G420" t="s">
        <v>1269</v>
      </c>
      <c r="H420" t="s">
        <v>1270</v>
      </c>
      <c r="I420" t="s">
        <v>1271</v>
      </c>
    </row>
    <row r="421" spans="1:9" x14ac:dyDescent="0.2">
      <c r="A421" t="str">
        <f>"ZC02AEC48A"</f>
        <v>ZC02AEC48A</v>
      </c>
      <c r="B421" t="s">
        <v>9</v>
      </c>
      <c r="C421" t="s">
        <v>36</v>
      </c>
      <c r="D421" t="s">
        <v>15</v>
      </c>
      <c r="E421" t="s">
        <v>120</v>
      </c>
      <c r="F421" t="s">
        <v>120</v>
      </c>
      <c r="G421" t="s">
        <v>1272</v>
      </c>
      <c r="H421" t="s">
        <v>1273</v>
      </c>
      <c r="I421" t="s">
        <v>1272</v>
      </c>
    </row>
    <row r="422" spans="1:9" x14ac:dyDescent="0.2">
      <c r="A422" t="str">
        <f>"Z432AEC334"</f>
        <v>Z432AEC334</v>
      </c>
      <c r="B422" t="s">
        <v>9</v>
      </c>
      <c r="C422" t="s">
        <v>36</v>
      </c>
      <c r="D422" t="s">
        <v>15</v>
      </c>
      <c r="E422" t="s">
        <v>126</v>
      </c>
      <c r="F422" t="s">
        <v>126</v>
      </c>
      <c r="G422" t="s">
        <v>1274</v>
      </c>
      <c r="H422" t="s">
        <v>1275</v>
      </c>
      <c r="I422" t="s">
        <v>1276</v>
      </c>
    </row>
    <row r="423" spans="1:9" x14ac:dyDescent="0.2">
      <c r="A423" t="str">
        <f>"Z8A2A98769"</f>
        <v>Z8A2A98769</v>
      </c>
      <c r="B423" t="s">
        <v>9</v>
      </c>
      <c r="C423" t="s">
        <v>36</v>
      </c>
      <c r="D423" t="s">
        <v>15</v>
      </c>
      <c r="E423" t="s">
        <v>120</v>
      </c>
      <c r="F423" t="s">
        <v>120</v>
      </c>
      <c r="G423" t="s">
        <v>1277</v>
      </c>
      <c r="H423" t="s">
        <v>1278</v>
      </c>
      <c r="I423" t="s">
        <v>1277</v>
      </c>
    </row>
    <row r="424" spans="1:9" x14ac:dyDescent="0.2">
      <c r="A424" t="str">
        <f>"Z7E2AEEC99"</f>
        <v>Z7E2AEEC99</v>
      </c>
      <c r="B424" t="s">
        <v>9</v>
      </c>
      <c r="C424" t="s">
        <v>1279</v>
      </c>
      <c r="D424" t="s">
        <v>15</v>
      </c>
      <c r="E424" t="s">
        <v>81</v>
      </c>
      <c r="F424" t="s">
        <v>81</v>
      </c>
      <c r="G424" t="s">
        <v>1280</v>
      </c>
      <c r="H424" t="s">
        <v>1281</v>
      </c>
      <c r="I424" t="s">
        <v>1280</v>
      </c>
    </row>
    <row r="425" spans="1:9" x14ac:dyDescent="0.2">
      <c r="A425" t="str">
        <f>"Z042AEED0D"</f>
        <v>Z042AEED0D</v>
      </c>
      <c r="B425" t="s">
        <v>9</v>
      </c>
      <c r="C425" t="s">
        <v>1282</v>
      </c>
      <c r="D425" t="s">
        <v>15</v>
      </c>
      <c r="E425" t="s">
        <v>622</v>
      </c>
      <c r="F425" t="s">
        <v>622</v>
      </c>
      <c r="G425" t="s">
        <v>1283</v>
      </c>
      <c r="H425" t="s">
        <v>1284</v>
      </c>
      <c r="I425" t="s">
        <v>1283</v>
      </c>
    </row>
    <row r="426" spans="1:9" x14ac:dyDescent="0.2">
      <c r="A426" t="str">
        <f>"Z552F8359A"</f>
        <v>Z552F8359A</v>
      </c>
      <c r="B426" t="s">
        <v>9</v>
      </c>
      <c r="C426" t="s">
        <v>36</v>
      </c>
      <c r="D426" t="s">
        <v>15</v>
      </c>
      <c r="E426" t="s">
        <v>126</v>
      </c>
      <c r="F426" t="s">
        <v>126</v>
      </c>
      <c r="G426" t="s">
        <v>1285</v>
      </c>
      <c r="H426" t="s">
        <v>1286</v>
      </c>
    </row>
    <row r="427" spans="1:9" x14ac:dyDescent="0.2">
      <c r="A427" t="str">
        <f>"Z712AE8CEE"</f>
        <v>Z712AE8CEE</v>
      </c>
      <c r="B427" t="s">
        <v>9</v>
      </c>
      <c r="C427" t="s">
        <v>1287</v>
      </c>
      <c r="D427" t="s">
        <v>15</v>
      </c>
      <c r="E427" t="s">
        <v>1014</v>
      </c>
      <c r="F427" t="s">
        <v>1014</v>
      </c>
      <c r="G427" t="s">
        <v>1288</v>
      </c>
      <c r="H427" t="s">
        <v>1289</v>
      </c>
      <c r="I427" t="s">
        <v>1288</v>
      </c>
    </row>
    <row r="428" spans="1:9" x14ac:dyDescent="0.2">
      <c r="A428" t="str">
        <f>"Z952AE88E8"</f>
        <v>Z952AE88E8</v>
      </c>
      <c r="B428" t="s">
        <v>9</v>
      </c>
      <c r="C428" t="s">
        <v>1290</v>
      </c>
      <c r="D428" t="s">
        <v>15</v>
      </c>
      <c r="E428" t="s">
        <v>1291</v>
      </c>
      <c r="F428" t="s">
        <v>1291</v>
      </c>
      <c r="G428" t="s">
        <v>1292</v>
      </c>
      <c r="H428" t="s">
        <v>1289</v>
      </c>
      <c r="I428" t="s">
        <v>1292</v>
      </c>
    </row>
    <row r="429" spans="1:9" x14ac:dyDescent="0.2">
      <c r="A429" t="str">
        <f>"Z9E2AE837D"</f>
        <v>Z9E2AE837D</v>
      </c>
      <c r="B429" t="s">
        <v>9</v>
      </c>
      <c r="C429" t="s">
        <v>36</v>
      </c>
      <c r="D429" t="s">
        <v>15</v>
      </c>
      <c r="E429" t="s">
        <v>145</v>
      </c>
      <c r="F429" t="s">
        <v>145</v>
      </c>
      <c r="G429" t="s">
        <v>682</v>
      </c>
      <c r="H429" t="s">
        <v>1293</v>
      </c>
      <c r="I429" t="s">
        <v>682</v>
      </c>
    </row>
    <row r="430" spans="1:9" x14ac:dyDescent="0.2">
      <c r="A430" t="str">
        <f>"Z9C2ADEFE1"</f>
        <v>Z9C2ADEFE1</v>
      </c>
      <c r="B430" t="s">
        <v>9</v>
      </c>
      <c r="C430" t="s">
        <v>36</v>
      </c>
      <c r="D430" t="s">
        <v>15</v>
      </c>
      <c r="E430" t="s">
        <v>149</v>
      </c>
      <c r="F430" t="s">
        <v>149</v>
      </c>
      <c r="G430" t="s">
        <v>1294</v>
      </c>
      <c r="H430" t="s">
        <v>1295</v>
      </c>
      <c r="I430" t="s">
        <v>1294</v>
      </c>
    </row>
    <row r="431" spans="1:9" x14ac:dyDescent="0.2">
      <c r="A431" t="str">
        <f>"Z9B2ADF483"</f>
        <v>Z9B2ADF483</v>
      </c>
      <c r="B431" t="s">
        <v>9</v>
      </c>
      <c r="C431" t="s">
        <v>36</v>
      </c>
      <c r="D431" t="s">
        <v>15</v>
      </c>
      <c r="E431" t="s">
        <v>149</v>
      </c>
      <c r="F431" t="s">
        <v>149</v>
      </c>
      <c r="G431" t="s">
        <v>1296</v>
      </c>
      <c r="H431" t="s">
        <v>1295</v>
      </c>
      <c r="I431" t="s">
        <v>1296</v>
      </c>
    </row>
    <row r="432" spans="1:9" x14ac:dyDescent="0.2">
      <c r="A432" t="str">
        <f>"ZCC2AE174A"</f>
        <v>ZCC2AE174A</v>
      </c>
      <c r="B432" t="s">
        <v>9</v>
      </c>
      <c r="C432" t="s">
        <v>1297</v>
      </c>
      <c r="D432" t="s">
        <v>15</v>
      </c>
      <c r="E432" t="s">
        <v>1038</v>
      </c>
      <c r="F432" t="s">
        <v>1038</v>
      </c>
      <c r="G432" t="s">
        <v>1298</v>
      </c>
      <c r="H432" t="s">
        <v>1299</v>
      </c>
      <c r="I432" t="s">
        <v>1298</v>
      </c>
    </row>
    <row r="433" spans="1:9" x14ac:dyDescent="0.2">
      <c r="A433" t="str">
        <f>"ZDB2ADCDE0"</f>
        <v>ZDB2ADCDE0</v>
      </c>
      <c r="B433" t="s">
        <v>9</v>
      </c>
      <c r="C433" t="s">
        <v>1300</v>
      </c>
      <c r="D433" t="s">
        <v>15</v>
      </c>
      <c r="E433" t="s">
        <v>1301</v>
      </c>
      <c r="F433" t="s">
        <v>1301</v>
      </c>
      <c r="G433" t="s">
        <v>1302</v>
      </c>
      <c r="H433" t="s">
        <v>1303</v>
      </c>
      <c r="I433" t="s">
        <v>1302</v>
      </c>
    </row>
    <row r="434" spans="1:9" x14ac:dyDescent="0.2">
      <c r="A434" t="str">
        <f>"ZB82ADCD44"</f>
        <v>ZB82ADCD44</v>
      </c>
      <c r="B434" t="s">
        <v>9</v>
      </c>
      <c r="C434" t="s">
        <v>1304</v>
      </c>
      <c r="D434" t="s">
        <v>15</v>
      </c>
      <c r="E434" t="s">
        <v>1301</v>
      </c>
      <c r="F434" t="s">
        <v>1301</v>
      </c>
      <c r="G434" t="s">
        <v>1302</v>
      </c>
      <c r="H434" t="s">
        <v>1303</v>
      </c>
      <c r="I434" t="s">
        <v>1302</v>
      </c>
    </row>
    <row r="435" spans="1:9" x14ac:dyDescent="0.2">
      <c r="A435" t="str">
        <f>"Z832AD7768"</f>
        <v>Z832AD7768</v>
      </c>
      <c r="B435" t="s">
        <v>9</v>
      </c>
      <c r="C435" t="s">
        <v>1305</v>
      </c>
      <c r="D435" t="s">
        <v>15</v>
      </c>
      <c r="E435" t="s">
        <v>1306</v>
      </c>
      <c r="F435" t="s">
        <v>1306</v>
      </c>
      <c r="G435" t="s">
        <v>1307</v>
      </c>
      <c r="H435" t="s">
        <v>1308</v>
      </c>
      <c r="I435" t="s">
        <v>1307</v>
      </c>
    </row>
    <row r="436" spans="1:9" x14ac:dyDescent="0.2">
      <c r="A436" t="str">
        <f>"Z812AD5297"</f>
        <v>Z812AD5297</v>
      </c>
      <c r="B436" t="s">
        <v>9</v>
      </c>
      <c r="C436" t="s">
        <v>36</v>
      </c>
      <c r="D436" t="s">
        <v>15</v>
      </c>
      <c r="E436" t="s">
        <v>110</v>
      </c>
      <c r="F436" t="s">
        <v>110</v>
      </c>
      <c r="G436" t="s">
        <v>274</v>
      </c>
      <c r="H436" t="s">
        <v>1309</v>
      </c>
      <c r="I436" t="s">
        <v>274</v>
      </c>
    </row>
    <row r="437" spans="1:9" x14ac:dyDescent="0.2">
      <c r="A437" t="str">
        <f>"ZF12AD4D7B"</f>
        <v>ZF12AD4D7B</v>
      </c>
      <c r="B437" t="s">
        <v>9</v>
      </c>
      <c r="C437" t="s">
        <v>36</v>
      </c>
      <c r="D437" t="s">
        <v>15</v>
      </c>
      <c r="E437" t="s">
        <v>251</v>
      </c>
      <c r="F437" t="s">
        <v>251</v>
      </c>
      <c r="G437" t="s">
        <v>1310</v>
      </c>
      <c r="H437" t="s">
        <v>1311</v>
      </c>
      <c r="I437" t="s">
        <v>1312</v>
      </c>
    </row>
    <row r="438" spans="1:9" x14ac:dyDescent="0.2">
      <c r="A438" t="str">
        <f>"ZB32ABFF19"</f>
        <v>ZB32ABFF19</v>
      </c>
      <c r="B438" t="s">
        <v>9</v>
      </c>
      <c r="C438" t="s">
        <v>1313</v>
      </c>
      <c r="D438" t="s">
        <v>15</v>
      </c>
      <c r="E438" t="s">
        <v>1314</v>
      </c>
      <c r="F438" t="s">
        <v>1314</v>
      </c>
      <c r="G438" t="s">
        <v>1315</v>
      </c>
      <c r="H438" t="s">
        <v>1316</v>
      </c>
      <c r="I438" t="s">
        <v>1315</v>
      </c>
    </row>
    <row r="439" spans="1:9" x14ac:dyDescent="0.2">
      <c r="A439" t="str">
        <f>"Z2F2ABB44D"</f>
        <v>Z2F2ABB44D</v>
      </c>
      <c r="B439" t="s">
        <v>9</v>
      </c>
      <c r="C439" t="s">
        <v>36</v>
      </c>
      <c r="D439" t="s">
        <v>15</v>
      </c>
      <c r="E439" t="s">
        <v>143</v>
      </c>
      <c r="F439" t="s">
        <v>143</v>
      </c>
      <c r="G439" t="s">
        <v>1317</v>
      </c>
      <c r="H439" t="s">
        <v>1318</v>
      </c>
      <c r="I439" t="s">
        <v>1319</v>
      </c>
    </row>
    <row r="440" spans="1:9" x14ac:dyDescent="0.2">
      <c r="A440" t="str">
        <f>"ZE72ABE1F9"</f>
        <v>ZE72ABE1F9</v>
      </c>
      <c r="B440" t="s">
        <v>9</v>
      </c>
      <c r="C440" t="s">
        <v>36</v>
      </c>
      <c r="D440" t="s">
        <v>15</v>
      </c>
      <c r="E440" t="s">
        <v>37</v>
      </c>
      <c r="F440" t="s">
        <v>37</v>
      </c>
      <c r="G440" t="s">
        <v>1320</v>
      </c>
      <c r="H440" t="s">
        <v>1321</v>
      </c>
      <c r="I440" t="s">
        <v>1320</v>
      </c>
    </row>
    <row r="441" spans="1:9" x14ac:dyDescent="0.2">
      <c r="A441" t="str">
        <f>"ZEC2ABDC75"</f>
        <v>ZEC2ABDC75</v>
      </c>
      <c r="B441" t="s">
        <v>9</v>
      </c>
      <c r="C441" t="s">
        <v>36</v>
      </c>
      <c r="D441" t="s">
        <v>15</v>
      </c>
      <c r="E441" t="s">
        <v>209</v>
      </c>
      <c r="F441" t="s">
        <v>209</v>
      </c>
      <c r="G441" t="s">
        <v>1322</v>
      </c>
      <c r="H441" t="s">
        <v>1321</v>
      </c>
      <c r="I441" t="s">
        <v>1322</v>
      </c>
    </row>
    <row r="442" spans="1:9" x14ac:dyDescent="0.2">
      <c r="A442" t="str">
        <f>"Z9B2AA3F6B"</f>
        <v>Z9B2AA3F6B</v>
      </c>
      <c r="B442" t="s">
        <v>9</v>
      </c>
      <c r="C442" t="s">
        <v>1323</v>
      </c>
      <c r="D442" t="s">
        <v>15</v>
      </c>
      <c r="E442" t="s">
        <v>1023</v>
      </c>
      <c r="F442" t="s">
        <v>1023</v>
      </c>
      <c r="G442" t="s">
        <v>1324</v>
      </c>
      <c r="H442" t="s">
        <v>1325</v>
      </c>
      <c r="I442" t="s">
        <v>1324</v>
      </c>
    </row>
    <row r="443" spans="1:9" x14ac:dyDescent="0.2">
      <c r="A443" t="str">
        <f>"Z932A91FF2"</f>
        <v>Z932A91FF2</v>
      </c>
      <c r="B443" t="s">
        <v>9</v>
      </c>
      <c r="C443" t="s">
        <v>36</v>
      </c>
      <c r="D443" t="s">
        <v>15</v>
      </c>
      <c r="E443" t="s">
        <v>149</v>
      </c>
      <c r="F443" t="s">
        <v>149</v>
      </c>
      <c r="G443" t="s">
        <v>1326</v>
      </c>
      <c r="H443" t="s">
        <v>1327</v>
      </c>
      <c r="I443" t="s">
        <v>1326</v>
      </c>
    </row>
    <row r="444" spans="1:9" x14ac:dyDescent="0.2">
      <c r="A444" t="str">
        <f>"ZD32A7D90D"</f>
        <v>ZD32A7D90D</v>
      </c>
      <c r="B444" t="s">
        <v>9</v>
      </c>
      <c r="C444" t="s">
        <v>1328</v>
      </c>
      <c r="D444" t="s">
        <v>15</v>
      </c>
      <c r="E444" t="s">
        <v>1329</v>
      </c>
      <c r="F444" t="s">
        <v>1329</v>
      </c>
      <c r="G444" t="s">
        <v>1330</v>
      </c>
      <c r="H444" t="s">
        <v>1331</v>
      </c>
      <c r="I444" t="s">
        <v>1330</v>
      </c>
    </row>
    <row r="445" spans="1:9" x14ac:dyDescent="0.2">
      <c r="A445" t="str">
        <f>"ZE12A70B01"</f>
        <v>ZE12A70B01</v>
      </c>
      <c r="B445" t="s">
        <v>9</v>
      </c>
      <c r="C445" t="s">
        <v>1332</v>
      </c>
      <c r="D445" t="s">
        <v>15</v>
      </c>
      <c r="E445" t="s">
        <v>265</v>
      </c>
      <c r="F445" t="s">
        <v>265</v>
      </c>
      <c r="G445" t="s">
        <v>1333</v>
      </c>
      <c r="H445" t="s">
        <v>1334</v>
      </c>
      <c r="I445" t="s">
        <v>1333</v>
      </c>
    </row>
    <row r="446" spans="1:9" x14ac:dyDescent="0.2">
      <c r="A446" t="str">
        <f>"Z9E2A708A2"</f>
        <v>Z9E2A708A2</v>
      </c>
      <c r="B446" t="s">
        <v>9</v>
      </c>
      <c r="C446" t="s">
        <v>1335</v>
      </c>
      <c r="D446" t="s">
        <v>15</v>
      </c>
      <c r="E446" t="s">
        <v>1336</v>
      </c>
      <c r="F446" t="s">
        <v>1336</v>
      </c>
      <c r="G446" t="s">
        <v>1337</v>
      </c>
      <c r="H446" t="s">
        <v>1338</v>
      </c>
      <c r="I446" t="s">
        <v>1337</v>
      </c>
    </row>
    <row r="447" spans="1:9" x14ac:dyDescent="0.2">
      <c r="A447" t="str">
        <f>"Z6F2A70F93"</f>
        <v>Z6F2A70F93</v>
      </c>
      <c r="B447" t="s">
        <v>9</v>
      </c>
      <c r="C447" t="s">
        <v>1339</v>
      </c>
      <c r="D447" t="s">
        <v>15</v>
      </c>
      <c r="E447" t="s">
        <v>1340</v>
      </c>
      <c r="F447" t="s">
        <v>1340</v>
      </c>
      <c r="G447" t="s">
        <v>67</v>
      </c>
      <c r="H447" t="s">
        <v>1341</v>
      </c>
      <c r="I447" t="s">
        <v>67</v>
      </c>
    </row>
    <row r="448" spans="1:9" x14ac:dyDescent="0.2">
      <c r="A448" t="str">
        <f>"Z6D2A6B3DA"</f>
        <v>Z6D2A6B3DA</v>
      </c>
      <c r="B448" t="s">
        <v>9</v>
      </c>
      <c r="C448" t="s">
        <v>36</v>
      </c>
      <c r="D448" t="s">
        <v>15</v>
      </c>
      <c r="E448" t="s">
        <v>149</v>
      </c>
      <c r="F448" t="s">
        <v>149</v>
      </c>
      <c r="G448" t="s">
        <v>1342</v>
      </c>
      <c r="H448" t="s">
        <v>1343</v>
      </c>
      <c r="I448" t="s">
        <v>1342</v>
      </c>
    </row>
    <row r="449" spans="1:9" x14ac:dyDescent="0.2">
      <c r="A449" t="str">
        <f>"ZF82A6B11E"</f>
        <v>ZF82A6B11E</v>
      </c>
      <c r="B449" t="s">
        <v>9</v>
      </c>
      <c r="C449" t="s">
        <v>36</v>
      </c>
      <c r="D449" t="s">
        <v>15</v>
      </c>
      <c r="E449" t="s">
        <v>149</v>
      </c>
      <c r="F449" t="s">
        <v>149</v>
      </c>
      <c r="G449" t="s">
        <v>1344</v>
      </c>
      <c r="H449" t="s">
        <v>1345</v>
      </c>
      <c r="I449" t="s">
        <v>1344</v>
      </c>
    </row>
    <row r="450" spans="1:9" x14ac:dyDescent="0.2">
      <c r="A450" t="str">
        <f>"Z982A55897"</f>
        <v>Z982A55897</v>
      </c>
      <c r="B450" t="s">
        <v>9</v>
      </c>
      <c r="C450" t="s">
        <v>36</v>
      </c>
      <c r="D450" t="s">
        <v>15</v>
      </c>
      <c r="E450" t="s">
        <v>149</v>
      </c>
      <c r="F450" t="s">
        <v>149</v>
      </c>
      <c r="G450" t="s">
        <v>1346</v>
      </c>
      <c r="H450" t="s">
        <v>1347</v>
      </c>
      <c r="I450" t="s">
        <v>1346</v>
      </c>
    </row>
    <row r="451" spans="1:9" x14ac:dyDescent="0.2">
      <c r="A451" t="str">
        <f>"Z162A37966"</f>
        <v>Z162A37966</v>
      </c>
      <c r="B451" t="s">
        <v>9</v>
      </c>
      <c r="C451" t="s">
        <v>36</v>
      </c>
      <c r="D451" t="s">
        <v>15</v>
      </c>
      <c r="E451" t="s">
        <v>251</v>
      </c>
      <c r="F451" t="s">
        <v>251</v>
      </c>
      <c r="G451" t="s">
        <v>1348</v>
      </c>
      <c r="H451" t="s">
        <v>1349</v>
      </c>
      <c r="I451" t="s">
        <v>1348</v>
      </c>
    </row>
    <row r="452" spans="1:9" x14ac:dyDescent="0.2">
      <c r="A452" t="str">
        <f>"ZA02A0B089"</f>
        <v>ZA02A0B089</v>
      </c>
      <c r="B452" t="s">
        <v>9</v>
      </c>
      <c r="C452" t="s">
        <v>1350</v>
      </c>
      <c r="D452" t="s">
        <v>15</v>
      </c>
      <c r="E452" t="s">
        <v>1351</v>
      </c>
      <c r="F452" t="s">
        <v>1351</v>
      </c>
      <c r="G452" t="s">
        <v>383</v>
      </c>
      <c r="H452" t="s">
        <v>1352</v>
      </c>
      <c r="I452" t="s">
        <v>383</v>
      </c>
    </row>
    <row r="453" spans="1:9" x14ac:dyDescent="0.2">
      <c r="A453" t="str">
        <f>"ZEA29CFEB8"</f>
        <v>ZEA29CFEB8</v>
      </c>
      <c r="B453" t="s">
        <v>9</v>
      </c>
      <c r="C453" t="s">
        <v>36</v>
      </c>
      <c r="D453" t="s">
        <v>15</v>
      </c>
      <c r="E453" t="s">
        <v>149</v>
      </c>
      <c r="F453" t="s">
        <v>149</v>
      </c>
      <c r="G453" t="s">
        <v>1353</v>
      </c>
      <c r="H453" t="s">
        <v>1354</v>
      </c>
      <c r="I453" t="s">
        <v>1353</v>
      </c>
    </row>
    <row r="454" spans="1:9" x14ac:dyDescent="0.2">
      <c r="A454" t="str">
        <f>"Z0B29C4036"</f>
        <v>Z0B29C4036</v>
      </c>
      <c r="B454" t="s">
        <v>9</v>
      </c>
      <c r="C454" t="s">
        <v>1355</v>
      </c>
      <c r="D454" t="s">
        <v>15</v>
      </c>
      <c r="E454" t="s">
        <v>1356</v>
      </c>
      <c r="F454" t="s">
        <v>1356</v>
      </c>
      <c r="G454" t="s">
        <v>1357</v>
      </c>
      <c r="H454" t="s">
        <v>1358</v>
      </c>
      <c r="I454" t="s">
        <v>1357</v>
      </c>
    </row>
    <row r="455" spans="1:9" x14ac:dyDescent="0.2">
      <c r="A455" t="str">
        <f>"ZAF29C3C5F"</f>
        <v>ZAF29C3C5F</v>
      </c>
      <c r="B455" t="s">
        <v>9</v>
      </c>
      <c r="C455" t="s">
        <v>1359</v>
      </c>
      <c r="D455" t="s">
        <v>15</v>
      </c>
      <c r="E455" t="s">
        <v>693</v>
      </c>
      <c r="F455" t="s">
        <v>693</v>
      </c>
      <c r="G455" t="s">
        <v>1360</v>
      </c>
      <c r="H455" t="s">
        <v>1361</v>
      </c>
      <c r="I455" t="s">
        <v>1360</v>
      </c>
    </row>
    <row r="456" spans="1:9" x14ac:dyDescent="0.2">
      <c r="A456" t="str">
        <f>"Z1529B082D"</f>
        <v>Z1529B082D</v>
      </c>
      <c r="B456" t="s">
        <v>9</v>
      </c>
      <c r="C456" t="s">
        <v>1362</v>
      </c>
      <c r="D456" t="s">
        <v>15</v>
      </c>
      <c r="E456" t="s">
        <v>181</v>
      </c>
      <c r="F456" t="s">
        <v>181</v>
      </c>
      <c r="G456" t="s">
        <v>1077</v>
      </c>
      <c r="H456" t="s">
        <v>1363</v>
      </c>
      <c r="I456" t="s">
        <v>1077</v>
      </c>
    </row>
    <row r="457" spans="1:9" x14ac:dyDescent="0.2">
      <c r="A457" t="str">
        <f>"Z1E29653A5"</f>
        <v>Z1E29653A5</v>
      </c>
      <c r="B457" t="s">
        <v>9</v>
      </c>
      <c r="C457" t="s">
        <v>1364</v>
      </c>
      <c r="D457" t="s">
        <v>15</v>
      </c>
      <c r="E457" t="s">
        <v>255</v>
      </c>
      <c r="F457" t="s">
        <v>255</v>
      </c>
      <c r="G457" t="s">
        <v>1365</v>
      </c>
      <c r="H457" t="s">
        <v>1366</v>
      </c>
      <c r="I457" t="s">
        <v>1365</v>
      </c>
    </row>
    <row r="458" spans="1:9" x14ac:dyDescent="0.2">
      <c r="A458" t="str">
        <f>"786119602A"</f>
        <v>786119602A</v>
      </c>
      <c r="B458" t="s">
        <v>9</v>
      </c>
      <c r="C458" t="s">
        <v>1367</v>
      </c>
      <c r="D458" t="s">
        <v>15</v>
      </c>
      <c r="E458" t="s">
        <v>1368</v>
      </c>
      <c r="F458" t="s">
        <v>1369</v>
      </c>
      <c r="G458" t="s">
        <v>1370</v>
      </c>
      <c r="H458" t="s">
        <v>1371</v>
      </c>
      <c r="I458" t="s">
        <v>1370</v>
      </c>
    </row>
    <row r="459" spans="1:9" x14ac:dyDescent="0.2">
      <c r="A459" t="str">
        <f>"Z3A28BD5D8"</f>
        <v>Z3A28BD5D8</v>
      </c>
      <c r="B459" t="s">
        <v>9</v>
      </c>
      <c r="C459" t="s">
        <v>1372</v>
      </c>
      <c r="D459" t="s">
        <v>15</v>
      </c>
      <c r="E459" t="s">
        <v>1373</v>
      </c>
      <c r="F459" t="s">
        <v>1373</v>
      </c>
      <c r="G459" t="s">
        <v>1374</v>
      </c>
      <c r="H459" t="s">
        <v>1375</v>
      </c>
      <c r="I459" t="s">
        <v>45</v>
      </c>
    </row>
    <row r="460" spans="1:9" x14ac:dyDescent="0.2">
      <c r="A460" t="str">
        <f>"Z0F28DC71E"</f>
        <v>Z0F28DC71E</v>
      </c>
      <c r="B460" t="s">
        <v>9</v>
      </c>
      <c r="C460" t="s">
        <v>1376</v>
      </c>
      <c r="D460" t="s">
        <v>15</v>
      </c>
      <c r="E460" t="s">
        <v>1377</v>
      </c>
      <c r="F460" t="s">
        <v>1377</v>
      </c>
      <c r="G460" t="s">
        <v>1378</v>
      </c>
      <c r="H460" t="s">
        <v>1379</v>
      </c>
      <c r="I460" t="s">
        <v>1378</v>
      </c>
    </row>
    <row r="461" spans="1:9" x14ac:dyDescent="0.2">
      <c r="A461" t="str">
        <f>"784210776A"</f>
        <v>784210776A</v>
      </c>
      <c r="B461" t="s">
        <v>9</v>
      </c>
      <c r="C461" t="s">
        <v>1380</v>
      </c>
      <c r="D461" t="s">
        <v>31</v>
      </c>
      <c r="E461" t="s">
        <v>62</v>
      </c>
      <c r="F461" t="s">
        <v>62</v>
      </c>
      <c r="G461" t="s">
        <v>1381</v>
      </c>
      <c r="H461" t="s">
        <v>1382</v>
      </c>
      <c r="I461" t="s">
        <v>1383</v>
      </c>
    </row>
    <row r="462" spans="1:9" x14ac:dyDescent="0.2">
      <c r="A462" t="str">
        <f>"7725803E4F"</f>
        <v>7725803E4F</v>
      </c>
      <c r="B462" t="s">
        <v>9</v>
      </c>
      <c r="C462" t="s">
        <v>1384</v>
      </c>
      <c r="D462" t="s">
        <v>31</v>
      </c>
      <c r="E462" t="s">
        <v>62</v>
      </c>
      <c r="F462" t="s">
        <v>62</v>
      </c>
      <c r="G462" t="s">
        <v>1385</v>
      </c>
      <c r="H462" t="s">
        <v>1386</v>
      </c>
      <c r="I462" t="s">
        <v>1387</v>
      </c>
    </row>
    <row r="463" spans="1:9" x14ac:dyDescent="0.2">
      <c r="A463" t="str">
        <f>"7764621FEF"</f>
        <v>7764621FEF</v>
      </c>
      <c r="B463" t="s">
        <v>9</v>
      </c>
      <c r="C463" t="s">
        <v>1388</v>
      </c>
      <c r="D463" t="s">
        <v>31</v>
      </c>
      <c r="E463" t="s">
        <v>960</v>
      </c>
      <c r="F463" t="s">
        <v>960</v>
      </c>
      <c r="G463" t="s">
        <v>961</v>
      </c>
      <c r="H463" t="s">
        <v>1386</v>
      </c>
      <c r="I463" t="s">
        <v>1389</v>
      </c>
    </row>
    <row r="464" spans="1:9" x14ac:dyDescent="0.2">
      <c r="A464" t="str">
        <f>"Z24279A58D"</f>
        <v>Z24279A58D</v>
      </c>
      <c r="B464" t="s">
        <v>9</v>
      </c>
      <c r="C464" t="s">
        <v>1390</v>
      </c>
      <c r="D464" t="s">
        <v>15</v>
      </c>
      <c r="E464" t="s">
        <v>1391</v>
      </c>
      <c r="F464" t="s">
        <v>1391</v>
      </c>
      <c r="G464" t="s">
        <v>1392</v>
      </c>
      <c r="H464" t="s">
        <v>1393</v>
      </c>
      <c r="I464" t="s">
        <v>1392</v>
      </c>
    </row>
    <row r="465" spans="1:9" x14ac:dyDescent="0.2">
      <c r="A465" t="str">
        <f>"Z841861506"</f>
        <v>Z841861506</v>
      </c>
      <c r="B465" t="s">
        <v>9</v>
      </c>
      <c r="C465" t="s">
        <v>1394</v>
      </c>
      <c r="D465" t="s">
        <v>15</v>
      </c>
      <c r="E465" t="s">
        <v>1050</v>
      </c>
      <c r="F465" t="s">
        <v>1050</v>
      </c>
      <c r="G465" t="s">
        <v>1395</v>
      </c>
      <c r="H465" t="s">
        <v>1396</v>
      </c>
      <c r="I465" t="s">
        <v>1395</v>
      </c>
    </row>
    <row r="466" spans="1:9" x14ac:dyDescent="0.2">
      <c r="A466" t="str">
        <f>"Z141573E19"</f>
        <v>Z141573E19</v>
      </c>
      <c r="B466" t="s">
        <v>9</v>
      </c>
      <c r="C466" t="s">
        <v>1397</v>
      </c>
      <c r="D466" t="s">
        <v>15</v>
      </c>
      <c r="E466" t="s">
        <v>1398</v>
      </c>
      <c r="F466" t="s">
        <v>1398</v>
      </c>
      <c r="G466" t="s">
        <v>1015</v>
      </c>
      <c r="H466" t="s">
        <v>1399</v>
      </c>
      <c r="I466" t="s">
        <v>1015</v>
      </c>
    </row>
    <row r="467" spans="1:9" x14ac:dyDescent="0.2">
      <c r="A467" t="str">
        <f>"ZC42D981B0"</f>
        <v>ZC42D981B0</v>
      </c>
      <c r="B467" t="s">
        <v>9</v>
      </c>
      <c r="C467" t="s">
        <v>1400</v>
      </c>
      <c r="D467" t="s">
        <v>15</v>
      </c>
      <c r="E467" t="s">
        <v>1401</v>
      </c>
      <c r="F467" t="s">
        <v>1401</v>
      </c>
      <c r="G467" t="s">
        <v>1402</v>
      </c>
      <c r="H467" t="s">
        <v>1403</v>
      </c>
      <c r="I467" t="s">
        <v>1402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export2020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2021-06-05T01:11:29Z</dcterms:created>
  <dcterms:modified xsi:type="dcterms:W3CDTF">2021-06-05T01:11:29Z</dcterms:modified>
</cp:coreProperties>
</file>